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deos\finanza\"/>
    </mc:Choice>
  </mc:AlternateContent>
  <xr:revisionPtr revIDLastSave="0" documentId="13_ncr:1_{512B1D50-C475-4B4B-9B9C-31A26140B95F}" xr6:coauthVersionLast="47" xr6:coauthVersionMax="47" xr10:uidLastSave="{00000000-0000-0000-0000-000000000000}"/>
  <bookViews>
    <workbookView xWindow="3120" yWindow="3120" windowWidth="21600" windowHeight="11235" xr2:uid="{45B4AD88-0CF6-49A6-95AB-D966BB34C5AC}"/>
  </bookViews>
  <sheets>
    <sheet name="Sheet1" sheetId="1" r:id="rId1"/>
    <sheet name="Sheet2" sheetId="2" r:id="rId2"/>
    <sheet name="Chart1" sheetId="3" r:id="rId3"/>
    <sheet name="Protective PUT" sheetId="5" r:id="rId4"/>
    <sheet name="Chart2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7" i="1"/>
  <c r="D11" i="1"/>
  <c r="C11" i="1"/>
  <c r="C13" i="1" s="1"/>
  <c r="D7" i="5"/>
  <c r="G12" i="5" s="1"/>
  <c r="G46" i="5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C7" i="5"/>
  <c r="D7" i="1"/>
  <c r="E13" i="1"/>
  <c r="E12" i="1"/>
  <c r="E10" i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2" i="2"/>
  <c r="H12" i="2"/>
  <c r="H13" i="2"/>
  <c r="H14" i="2"/>
  <c r="H15" i="2"/>
  <c r="H16" i="2"/>
  <c r="H17" i="2"/>
  <c r="H18" i="2"/>
  <c r="H28" i="2"/>
  <c r="H29" i="2"/>
  <c r="H30" i="2"/>
  <c r="H31" i="2"/>
  <c r="H32" i="2"/>
  <c r="H33" i="2"/>
  <c r="H34" i="2"/>
  <c r="H40" i="2"/>
  <c r="H44" i="2"/>
  <c r="H45" i="2"/>
  <c r="H46" i="2"/>
  <c r="H47" i="2"/>
  <c r="H48" i="2"/>
  <c r="H49" i="2"/>
  <c r="H50" i="2"/>
  <c r="G8" i="2"/>
  <c r="G9" i="2"/>
  <c r="G10" i="2"/>
  <c r="G11" i="2"/>
  <c r="G12" i="2"/>
  <c r="G13" i="2"/>
  <c r="G14" i="2"/>
  <c r="G15" i="2"/>
  <c r="G24" i="2"/>
  <c r="G25" i="2"/>
  <c r="G26" i="2"/>
  <c r="G27" i="2"/>
  <c r="G28" i="2"/>
  <c r="G29" i="2"/>
  <c r="G30" i="2"/>
  <c r="G31" i="2"/>
  <c r="G40" i="2"/>
  <c r="G41" i="2"/>
  <c r="G42" i="2"/>
  <c r="G43" i="2"/>
  <c r="G44" i="2"/>
  <c r="G45" i="2"/>
  <c r="G46" i="2"/>
  <c r="G47" i="2"/>
  <c r="D7" i="2"/>
  <c r="C7" i="2"/>
  <c r="H3" i="2" s="1"/>
  <c r="D13" i="1"/>
  <c r="D10" i="1"/>
  <c r="B13" i="1"/>
  <c r="B14" i="1" s="1"/>
  <c r="C12" i="1"/>
  <c r="D12" i="1" s="1"/>
  <c r="B11" i="1"/>
  <c r="C10" i="1"/>
  <c r="C7" i="1"/>
  <c r="E14" i="1" l="1"/>
  <c r="G45" i="5"/>
  <c r="G42" i="5"/>
  <c r="G33" i="5"/>
  <c r="G3" i="5"/>
  <c r="G30" i="5"/>
  <c r="G28" i="5"/>
  <c r="G44" i="5"/>
  <c r="G34" i="5"/>
  <c r="G31" i="5"/>
  <c r="G18" i="5"/>
  <c r="G17" i="5"/>
  <c r="G32" i="5"/>
  <c r="G50" i="5"/>
  <c r="G16" i="5"/>
  <c r="G49" i="5"/>
  <c r="G15" i="5"/>
  <c r="G48" i="5"/>
  <c r="G14" i="5"/>
  <c r="G47" i="5"/>
  <c r="G29" i="5"/>
  <c r="G13" i="5"/>
  <c r="G43" i="5"/>
  <c r="G27" i="5"/>
  <c r="G11" i="5"/>
  <c r="G26" i="5"/>
  <c r="G10" i="5"/>
  <c r="G41" i="5"/>
  <c r="G25" i="5"/>
  <c r="G9" i="5"/>
  <c r="G40" i="5"/>
  <c r="G24" i="5"/>
  <c r="G8" i="5"/>
  <c r="G39" i="5"/>
  <c r="G23" i="5"/>
  <c r="G7" i="5"/>
  <c r="G38" i="5"/>
  <c r="G22" i="5"/>
  <c r="G6" i="5"/>
  <c r="G2" i="5"/>
  <c r="G37" i="5"/>
  <c r="G21" i="5"/>
  <c r="G5" i="5"/>
  <c r="G52" i="5"/>
  <c r="G36" i="5"/>
  <c r="G20" i="5"/>
  <c r="G4" i="5"/>
  <c r="G51" i="5"/>
  <c r="G35" i="5"/>
  <c r="G19" i="5"/>
  <c r="H10" i="2"/>
  <c r="H43" i="2"/>
  <c r="G39" i="2"/>
  <c r="H26" i="2"/>
  <c r="G38" i="2"/>
  <c r="G22" i="2"/>
  <c r="G6" i="2"/>
  <c r="H41" i="2"/>
  <c r="H25" i="2"/>
  <c r="H9" i="2"/>
  <c r="H27" i="2"/>
  <c r="G7" i="2"/>
  <c r="G5" i="2"/>
  <c r="H7" i="2"/>
  <c r="H37" i="2"/>
  <c r="H42" i="2"/>
  <c r="G37" i="2"/>
  <c r="H8" i="2"/>
  <c r="G36" i="2"/>
  <c r="G4" i="2"/>
  <c r="H23" i="2"/>
  <c r="G19" i="2"/>
  <c r="H38" i="2"/>
  <c r="H6" i="2"/>
  <c r="G34" i="2"/>
  <c r="H2" i="2"/>
  <c r="H5" i="2"/>
  <c r="G49" i="2"/>
  <c r="G33" i="2"/>
  <c r="G17" i="2"/>
  <c r="H52" i="2"/>
  <c r="H36" i="2"/>
  <c r="H20" i="2"/>
  <c r="H4" i="2"/>
  <c r="H11" i="2"/>
  <c r="G23" i="2"/>
  <c r="G2" i="2"/>
  <c r="G21" i="2"/>
  <c r="H24" i="2"/>
  <c r="G52" i="2"/>
  <c r="G20" i="2"/>
  <c r="H39" i="2"/>
  <c r="G51" i="2"/>
  <c r="G35" i="2"/>
  <c r="G3" i="2"/>
  <c r="H22" i="2"/>
  <c r="G50" i="2"/>
  <c r="G18" i="2"/>
  <c r="H21" i="2"/>
  <c r="G48" i="2"/>
  <c r="G32" i="2"/>
  <c r="G16" i="2"/>
  <c r="H51" i="2"/>
  <c r="H35" i="2"/>
  <c r="H19" i="2"/>
  <c r="D14" i="1"/>
  <c r="C14" i="1"/>
</calcChain>
</file>

<file path=xl/sharedStrings.xml><?xml version="1.0" encoding="utf-8"?>
<sst xmlns="http://schemas.openxmlformats.org/spreadsheetml/2006/main" count="35" uniqueCount="21">
  <si>
    <t>STRIKE</t>
  </si>
  <si>
    <t>Scadenza</t>
  </si>
  <si>
    <t>Adesso</t>
  </si>
  <si>
    <t>sottostante</t>
  </si>
  <si>
    <t>ENEL</t>
  </si>
  <si>
    <t>AZIONE</t>
  </si>
  <si>
    <t>CALL</t>
  </si>
  <si>
    <t>PUT</t>
  </si>
  <si>
    <t>PREZZO</t>
  </si>
  <si>
    <t>Capitale</t>
  </si>
  <si>
    <t>Quantità</t>
  </si>
  <si>
    <t>Guadagno</t>
  </si>
  <si>
    <t>Prezzo opzione</t>
  </si>
  <si>
    <t>COSA COMPRO</t>
  </si>
  <si>
    <t>Valore finale</t>
  </si>
  <si>
    <t>Ricavo lordo</t>
  </si>
  <si>
    <t>OPZ CALL</t>
  </si>
  <si>
    <t>OPZ PUT</t>
  </si>
  <si>
    <t>FUTURE CALL</t>
  </si>
  <si>
    <t>AZIONE+PUT</t>
  </si>
  <si>
    <t>&lt;- probabilmente il future prezza con la componente futura molto più piccola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</si>
</sst>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165" fontId="0" fillId="0" borderId="0" xfId="0" applyNumberFormat="1"/>
    <xf numFmtId="2" fontId="0" fillId="0" borderId="0" xfId="1" applyNumberFormat="1" applyFont="1"/>
    <xf numFmtId="9" fontId="0" fillId="0" borderId="0" xfId="1" applyFont="1"/>
    <xf numFmtId="10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AZIONE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Sheet2!$E$2:$E$52</c:f>
              <c:numCache>
                <c:formatCode>0.0</c:formatCode>
                <c:ptCount val="51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4.4000000000000004</c:v>
                </c:pt>
                <c:pt idx="5">
                  <c:v>4.5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5.3</c:v>
                </c:pt>
                <c:pt idx="14">
                  <c:v>5.4</c:v>
                </c:pt>
                <c:pt idx="15">
                  <c:v>5.4999999999999902</c:v>
                </c:pt>
                <c:pt idx="16">
                  <c:v>5.5999999999999899</c:v>
                </c:pt>
                <c:pt idx="17">
                  <c:v>5.6999999999999904</c:v>
                </c:pt>
                <c:pt idx="18">
                  <c:v>5.7999999999999901</c:v>
                </c:pt>
                <c:pt idx="19">
                  <c:v>5.8999999999999897</c:v>
                </c:pt>
                <c:pt idx="20">
                  <c:v>5.9999999999999902</c:v>
                </c:pt>
                <c:pt idx="21">
                  <c:v>6.0999999999999899</c:v>
                </c:pt>
                <c:pt idx="22">
                  <c:v>6.1999999999999904</c:v>
                </c:pt>
                <c:pt idx="23">
                  <c:v>6.2999999999999901</c:v>
                </c:pt>
                <c:pt idx="24">
                  <c:v>6.3999999999999897</c:v>
                </c:pt>
                <c:pt idx="25">
                  <c:v>6.4999999999999902</c:v>
                </c:pt>
                <c:pt idx="26">
                  <c:v>6.5999999999999899</c:v>
                </c:pt>
                <c:pt idx="27">
                  <c:v>6.6999999999999904</c:v>
                </c:pt>
                <c:pt idx="28">
                  <c:v>6.7999999999999901</c:v>
                </c:pt>
                <c:pt idx="29">
                  <c:v>6.8999999999999897</c:v>
                </c:pt>
                <c:pt idx="30">
                  <c:v>6.9999999999999902</c:v>
                </c:pt>
                <c:pt idx="31">
                  <c:v>7.0999999999999899</c:v>
                </c:pt>
                <c:pt idx="32">
                  <c:v>7.1999999999999904</c:v>
                </c:pt>
                <c:pt idx="33">
                  <c:v>7.2999999999999901</c:v>
                </c:pt>
                <c:pt idx="34">
                  <c:v>7.3999999999999897</c:v>
                </c:pt>
                <c:pt idx="35">
                  <c:v>7.4999999999999902</c:v>
                </c:pt>
                <c:pt idx="36">
                  <c:v>7.5999999999999899</c:v>
                </c:pt>
                <c:pt idx="37">
                  <c:v>7.6999999999999904</c:v>
                </c:pt>
                <c:pt idx="38">
                  <c:v>7.7999999999999901</c:v>
                </c:pt>
                <c:pt idx="39">
                  <c:v>7.8999999999999897</c:v>
                </c:pt>
                <c:pt idx="40">
                  <c:v>7.9999999999999902</c:v>
                </c:pt>
                <c:pt idx="41">
                  <c:v>8.0999999999999908</c:v>
                </c:pt>
                <c:pt idx="42">
                  <c:v>8.1999999999999904</c:v>
                </c:pt>
                <c:pt idx="43">
                  <c:v>8.2999999999999794</c:v>
                </c:pt>
                <c:pt idx="44">
                  <c:v>8.3999999999999808</c:v>
                </c:pt>
                <c:pt idx="45">
                  <c:v>8.4999999999999805</c:v>
                </c:pt>
                <c:pt idx="46">
                  <c:v>8.5999999999999801</c:v>
                </c:pt>
                <c:pt idx="47">
                  <c:v>8.6999999999999797</c:v>
                </c:pt>
                <c:pt idx="48">
                  <c:v>8.7999999999999794</c:v>
                </c:pt>
                <c:pt idx="49">
                  <c:v>8.8999999999999808</c:v>
                </c:pt>
                <c:pt idx="50">
                  <c:v>8.9999999999999805</c:v>
                </c:pt>
              </c:numCache>
            </c:numRef>
          </c:xVal>
          <c:yVal>
            <c:numRef>
              <c:f>Sheet2!$F$2:$F$52</c:f>
              <c:numCache>
                <c:formatCode>0%</c:formatCode>
                <c:ptCount val="51"/>
                <c:pt idx="0">
                  <c:v>-0.34533551554828151</c:v>
                </c:pt>
                <c:pt idx="1">
                  <c:v>-0.32896890343698865</c:v>
                </c:pt>
                <c:pt idx="2">
                  <c:v>-0.31260229132569561</c:v>
                </c:pt>
                <c:pt idx="3">
                  <c:v>-0.29623567921440269</c:v>
                </c:pt>
                <c:pt idx="4">
                  <c:v>-0.27986906710310966</c:v>
                </c:pt>
                <c:pt idx="5">
                  <c:v>-0.26350245499181674</c:v>
                </c:pt>
                <c:pt idx="6">
                  <c:v>-0.24713584288052384</c:v>
                </c:pt>
                <c:pt idx="7">
                  <c:v>-0.23076923076923078</c:v>
                </c:pt>
                <c:pt idx="8">
                  <c:v>-0.21440261865793789</c:v>
                </c:pt>
                <c:pt idx="9">
                  <c:v>-0.19803600654664483</c:v>
                </c:pt>
                <c:pt idx="10">
                  <c:v>-0.18166939443535193</c:v>
                </c:pt>
                <c:pt idx="11">
                  <c:v>-0.16530278232405901</c:v>
                </c:pt>
                <c:pt idx="12">
                  <c:v>-0.14893617021276598</c:v>
                </c:pt>
                <c:pt idx="13">
                  <c:v>-0.13256955810147306</c:v>
                </c:pt>
                <c:pt idx="14">
                  <c:v>-0.11620294599018002</c:v>
                </c:pt>
                <c:pt idx="15">
                  <c:v>-9.9836333878888711E-2</c:v>
                </c:pt>
                <c:pt idx="16">
                  <c:v>-8.3469721767595817E-2</c:v>
                </c:pt>
                <c:pt idx="17">
                  <c:v>-6.710310965630277E-2</c:v>
                </c:pt>
                <c:pt idx="18">
                  <c:v>-5.0736497545009862E-2</c:v>
                </c:pt>
                <c:pt idx="19">
                  <c:v>-3.4369885433716961E-2</c:v>
                </c:pt>
                <c:pt idx="20">
                  <c:v>-1.8003273322423911E-2</c:v>
                </c:pt>
                <c:pt idx="21">
                  <c:v>-1.6366612111310057E-3</c:v>
                </c:pt>
                <c:pt idx="22">
                  <c:v>1.4729950900162042E-2</c:v>
                </c:pt>
                <c:pt idx="23">
                  <c:v>3.1096563011454945E-2</c:v>
                </c:pt>
                <c:pt idx="24">
                  <c:v>4.746317512274785E-2</c:v>
                </c:pt>
                <c:pt idx="25">
                  <c:v>6.3829787234040897E-2</c:v>
                </c:pt>
                <c:pt idx="26">
                  <c:v>8.0196399345333805E-2</c:v>
                </c:pt>
                <c:pt idx="27">
                  <c:v>9.6563011456626852E-2</c:v>
                </c:pt>
                <c:pt idx="28">
                  <c:v>0.11292962356791976</c:v>
                </c:pt>
                <c:pt idx="29">
                  <c:v>0.12929623567921267</c:v>
                </c:pt>
                <c:pt idx="30">
                  <c:v>0.1456628477905057</c:v>
                </c:pt>
                <c:pt idx="31">
                  <c:v>0.16202945990179862</c:v>
                </c:pt>
                <c:pt idx="32">
                  <c:v>0.17839607201309166</c:v>
                </c:pt>
                <c:pt idx="33">
                  <c:v>0.19476268412438455</c:v>
                </c:pt>
                <c:pt idx="34">
                  <c:v>0.21112929623567747</c:v>
                </c:pt>
                <c:pt idx="35">
                  <c:v>0.2274959083469705</c:v>
                </c:pt>
                <c:pt idx="36">
                  <c:v>0.24386252045826343</c:v>
                </c:pt>
                <c:pt idx="37">
                  <c:v>0.26022913256955649</c:v>
                </c:pt>
                <c:pt idx="38">
                  <c:v>0.27659574468084935</c:v>
                </c:pt>
                <c:pt idx="39">
                  <c:v>0.29296235679214228</c:v>
                </c:pt>
                <c:pt idx="40">
                  <c:v>0.30932896890343531</c:v>
                </c:pt>
                <c:pt idx="41">
                  <c:v>0.3256955810147284</c:v>
                </c:pt>
                <c:pt idx="42">
                  <c:v>0.34206219312602126</c:v>
                </c:pt>
                <c:pt idx="43">
                  <c:v>0.35842880523731241</c:v>
                </c:pt>
                <c:pt idx="44">
                  <c:v>0.37479541734860561</c:v>
                </c:pt>
                <c:pt idx="45">
                  <c:v>0.39116202945989853</c:v>
                </c:pt>
                <c:pt idx="46">
                  <c:v>0.40752864157119145</c:v>
                </c:pt>
                <c:pt idx="47">
                  <c:v>0.42389525368248432</c:v>
                </c:pt>
                <c:pt idx="48">
                  <c:v>0.44026186579377724</c:v>
                </c:pt>
                <c:pt idx="49">
                  <c:v>0.45662847790507044</c:v>
                </c:pt>
                <c:pt idx="50">
                  <c:v>0.47299509001636336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71-4A49-86FE-DE9951D263C7}"/>
            </c:ext>
          </c:extLst>
        </c:ser>
        <c:ser>
          <c:idx val="1"/>
          <c:order val="1"/>
          <c:tx>
            <c:strRef>
              <c:f>Sheet2!$G$1</c:f>
              <c:strCache>
                <c:ptCount val="1"/>
                <c:pt idx="0">
                  <c:v>CALL</c:v>
                </c:pt>
              </c:strCache>
            </c:strRef>
          </c:tx>
          <c:spPr>
            <a:ln w="47625" cap="rnd" cmpd="sng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Sheet2!$E$2:$E$52</c:f>
              <c:numCache>
                <c:formatCode>0.0</c:formatCode>
                <c:ptCount val="51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4.4000000000000004</c:v>
                </c:pt>
                <c:pt idx="5">
                  <c:v>4.5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5.3</c:v>
                </c:pt>
                <c:pt idx="14">
                  <c:v>5.4</c:v>
                </c:pt>
                <c:pt idx="15">
                  <c:v>5.4999999999999902</c:v>
                </c:pt>
                <c:pt idx="16">
                  <c:v>5.5999999999999899</c:v>
                </c:pt>
                <c:pt idx="17">
                  <c:v>5.6999999999999904</c:v>
                </c:pt>
                <c:pt idx="18">
                  <c:v>5.7999999999999901</c:v>
                </c:pt>
                <c:pt idx="19">
                  <c:v>5.8999999999999897</c:v>
                </c:pt>
                <c:pt idx="20">
                  <c:v>5.9999999999999902</c:v>
                </c:pt>
                <c:pt idx="21">
                  <c:v>6.0999999999999899</c:v>
                </c:pt>
                <c:pt idx="22">
                  <c:v>6.1999999999999904</c:v>
                </c:pt>
                <c:pt idx="23">
                  <c:v>6.2999999999999901</c:v>
                </c:pt>
                <c:pt idx="24">
                  <c:v>6.3999999999999897</c:v>
                </c:pt>
                <c:pt idx="25">
                  <c:v>6.4999999999999902</c:v>
                </c:pt>
                <c:pt idx="26">
                  <c:v>6.5999999999999899</c:v>
                </c:pt>
                <c:pt idx="27">
                  <c:v>6.6999999999999904</c:v>
                </c:pt>
                <c:pt idx="28">
                  <c:v>6.7999999999999901</c:v>
                </c:pt>
                <c:pt idx="29">
                  <c:v>6.8999999999999897</c:v>
                </c:pt>
                <c:pt idx="30">
                  <c:v>6.9999999999999902</c:v>
                </c:pt>
                <c:pt idx="31">
                  <c:v>7.0999999999999899</c:v>
                </c:pt>
                <c:pt idx="32">
                  <c:v>7.1999999999999904</c:v>
                </c:pt>
                <c:pt idx="33">
                  <c:v>7.2999999999999901</c:v>
                </c:pt>
                <c:pt idx="34">
                  <c:v>7.3999999999999897</c:v>
                </c:pt>
                <c:pt idx="35">
                  <c:v>7.4999999999999902</c:v>
                </c:pt>
                <c:pt idx="36">
                  <c:v>7.5999999999999899</c:v>
                </c:pt>
                <c:pt idx="37">
                  <c:v>7.6999999999999904</c:v>
                </c:pt>
                <c:pt idx="38">
                  <c:v>7.7999999999999901</c:v>
                </c:pt>
                <c:pt idx="39">
                  <c:v>7.8999999999999897</c:v>
                </c:pt>
                <c:pt idx="40">
                  <c:v>7.9999999999999902</c:v>
                </c:pt>
                <c:pt idx="41">
                  <c:v>8.0999999999999908</c:v>
                </c:pt>
                <c:pt idx="42">
                  <c:v>8.1999999999999904</c:v>
                </c:pt>
                <c:pt idx="43">
                  <c:v>8.2999999999999794</c:v>
                </c:pt>
                <c:pt idx="44">
                  <c:v>8.3999999999999808</c:v>
                </c:pt>
                <c:pt idx="45">
                  <c:v>8.4999999999999805</c:v>
                </c:pt>
                <c:pt idx="46">
                  <c:v>8.5999999999999801</c:v>
                </c:pt>
                <c:pt idx="47">
                  <c:v>8.6999999999999797</c:v>
                </c:pt>
                <c:pt idx="48">
                  <c:v>8.7999999999999794</c:v>
                </c:pt>
                <c:pt idx="49">
                  <c:v>8.8999999999999808</c:v>
                </c:pt>
                <c:pt idx="50">
                  <c:v>8.9999999999999805</c:v>
                </c:pt>
              </c:numCache>
            </c:numRef>
          </c:xVal>
          <c:yVal>
            <c:numRef>
              <c:f>Sheet2!$G$2:$G$52</c:f>
              <c:numCache>
                <c:formatCode>0%</c:formatCode>
                <c:ptCount val="51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-0.67741935483874238</c:v>
                </c:pt>
                <c:pt idx="22">
                  <c:v>-0.35483870967745029</c:v>
                </c:pt>
                <c:pt idx="23">
                  <c:v>-3.2258064516161117E-2</c:v>
                </c:pt>
                <c:pt idx="24">
                  <c:v>0.29032258064512806</c:v>
                </c:pt>
                <c:pt idx="25">
                  <c:v>0.61290322580642009</c:v>
                </c:pt>
                <c:pt idx="26">
                  <c:v>0.93548387096770924</c:v>
                </c:pt>
                <c:pt idx="27">
                  <c:v>1.2580645161290014</c:v>
                </c:pt>
                <c:pt idx="28">
                  <c:v>1.5806451612902905</c:v>
                </c:pt>
                <c:pt idx="29">
                  <c:v>1.9032258064515795</c:v>
                </c:pt>
                <c:pt idx="30">
                  <c:v>2.2258064516128715</c:v>
                </c:pt>
                <c:pt idx="31">
                  <c:v>2.5483870967741606</c:v>
                </c:pt>
                <c:pt idx="32">
                  <c:v>2.8709677419354529</c:v>
                </c:pt>
                <c:pt idx="33">
                  <c:v>3.193548387096742</c:v>
                </c:pt>
                <c:pt idx="34">
                  <c:v>3.5161290322580312</c:v>
                </c:pt>
                <c:pt idx="35">
                  <c:v>3.838709677419323</c:v>
                </c:pt>
                <c:pt idx="36">
                  <c:v>4.1612903225806122</c:v>
                </c:pt>
                <c:pt idx="37">
                  <c:v>4.483870967741904</c:v>
                </c:pt>
                <c:pt idx="38">
                  <c:v>4.806451612903194</c:v>
                </c:pt>
                <c:pt idx="39">
                  <c:v>5.1290322580644832</c:v>
                </c:pt>
                <c:pt idx="40">
                  <c:v>5.451612903225775</c:v>
                </c:pt>
                <c:pt idx="41">
                  <c:v>5.7741935483870668</c:v>
                </c:pt>
                <c:pt idx="42">
                  <c:v>6.0967741935483559</c:v>
                </c:pt>
                <c:pt idx="43">
                  <c:v>6.4193548387096104</c:v>
                </c:pt>
                <c:pt idx="44">
                  <c:v>6.7419354838709058</c:v>
                </c:pt>
                <c:pt idx="45">
                  <c:v>7.0645161290321949</c:v>
                </c:pt>
                <c:pt idx="46">
                  <c:v>7.3870967741934841</c:v>
                </c:pt>
                <c:pt idx="47">
                  <c:v>7.7096774193547732</c:v>
                </c:pt>
                <c:pt idx="48">
                  <c:v>8.0322580645160624</c:v>
                </c:pt>
                <c:pt idx="49">
                  <c:v>8.3548387096773578</c:v>
                </c:pt>
                <c:pt idx="50">
                  <c:v>8.677419354838646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71-4A49-86FE-DE9951D263C7}"/>
            </c:ext>
          </c:extLst>
        </c:ser>
        <c:ser>
          <c:idx val="2"/>
          <c:order val="2"/>
          <c:tx>
            <c:strRef>
              <c:f>Sheet2!$H$1</c:f>
              <c:strCache>
                <c:ptCount val="1"/>
                <c:pt idx="0">
                  <c:v>PUT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Sheet2!$E$2:$E$52</c:f>
              <c:numCache>
                <c:formatCode>0.0</c:formatCode>
                <c:ptCount val="51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4.4000000000000004</c:v>
                </c:pt>
                <c:pt idx="5">
                  <c:v>4.5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5.3</c:v>
                </c:pt>
                <c:pt idx="14">
                  <c:v>5.4</c:v>
                </c:pt>
                <c:pt idx="15">
                  <c:v>5.4999999999999902</c:v>
                </c:pt>
                <c:pt idx="16">
                  <c:v>5.5999999999999899</c:v>
                </c:pt>
                <c:pt idx="17">
                  <c:v>5.6999999999999904</c:v>
                </c:pt>
                <c:pt idx="18">
                  <c:v>5.7999999999999901</c:v>
                </c:pt>
                <c:pt idx="19">
                  <c:v>5.8999999999999897</c:v>
                </c:pt>
                <c:pt idx="20">
                  <c:v>5.9999999999999902</c:v>
                </c:pt>
                <c:pt idx="21">
                  <c:v>6.0999999999999899</c:v>
                </c:pt>
                <c:pt idx="22">
                  <c:v>6.1999999999999904</c:v>
                </c:pt>
                <c:pt idx="23">
                  <c:v>6.2999999999999901</c:v>
                </c:pt>
                <c:pt idx="24">
                  <c:v>6.3999999999999897</c:v>
                </c:pt>
                <c:pt idx="25">
                  <c:v>6.4999999999999902</c:v>
                </c:pt>
                <c:pt idx="26">
                  <c:v>6.5999999999999899</c:v>
                </c:pt>
                <c:pt idx="27">
                  <c:v>6.6999999999999904</c:v>
                </c:pt>
                <c:pt idx="28">
                  <c:v>6.7999999999999901</c:v>
                </c:pt>
                <c:pt idx="29">
                  <c:v>6.8999999999999897</c:v>
                </c:pt>
                <c:pt idx="30">
                  <c:v>6.9999999999999902</c:v>
                </c:pt>
                <c:pt idx="31">
                  <c:v>7.0999999999999899</c:v>
                </c:pt>
                <c:pt idx="32">
                  <c:v>7.1999999999999904</c:v>
                </c:pt>
                <c:pt idx="33">
                  <c:v>7.2999999999999901</c:v>
                </c:pt>
                <c:pt idx="34">
                  <c:v>7.3999999999999897</c:v>
                </c:pt>
                <c:pt idx="35">
                  <c:v>7.4999999999999902</c:v>
                </c:pt>
                <c:pt idx="36">
                  <c:v>7.5999999999999899</c:v>
                </c:pt>
                <c:pt idx="37">
                  <c:v>7.6999999999999904</c:v>
                </c:pt>
                <c:pt idx="38">
                  <c:v>7.7999999999999901</c:v>
                </c:pt>
                <c:pt idx="39">
                  <c:v>7.8999999999999897</c:v>
                </c:pt>
                <c:pt idx="40">
                  <c:v>7.9999999999999902</c:v>
                </c:pt>
                <c:pt idx="41">
                  <c:v>8.0999999999999908</c:v>
                </c:pt>
                <c:pt idx="42">
                  <c:v>8.1999999999999904</c:v>
                </c:pt>
                <c:pt idx="43">
                  <c:v>8.2999999999999794</c:v>
                </c:pt>
                <c:pt idx="44">
                  <c:v>8.3999999999999808</c:v>
                </c:pt>
                <c:pt idx="45">
                  <c:v>8.4999999999999805</c:v>
                </c:pt>
                <c:pt idx="46">
                  <c:v>8.5999999999999801</c:v>
                </c:pt>
                <c:pt idx="47">
                  <c:v>8.6999999999999797</c:v>
                </c:pt>
                <c:pt idx="48">
                  <c:v>8.7999999999999794</c:v>
                </c:pt>
                <c:pt idx="49">
                  <c:v>8.8999999999999808</c:v>
                </c:pt>
                <c:pt idx="50">
                  <c:v>8.9999999999999805</c:v>
                </c:pt>
              </c:numCache>
            </c:numRef>
          </c:xVal>
          <c:yVal>
            <c:numRef>
              <c:f>Sheet2!$H$2:$H$52</c:f>
              <c:numCache>
                <c:formatCode>0%</c:formatCode>
                <c:ptCount val="51"/>
                <c:pt idx="0">
                  <c:v>5.4516129032258061</c:v>
                </c:pt>
                <c:pt idx="1">
                  <c:v>5.1290322580645169</c:v>
                </c:pt>
                <c:pt idx="2">
                  <c:v>4.8064516129032251</c:v>
                </c:pt>
                <c:pt idx="3">
                  <c:v>4.4838709677419359</c:v>
                </c:pt>
                <c:pt idx="4">
                  <c:v>4.1612903225806441</c:v>
                </c:pt>
                <c:pt idx="5">
                  <c:v>3.8387096774193545</c:v>
                </c:pt>
                <c:pt idx="6">
                  <c:v>3.5161290322580654</c:v>
                </c:pt>
                <c:pt idx="7">
                  <c:v>3.1935483870967736</c:v>
                </c:pt>
                <c:pt idx="8">
                  <c:v>2.8709677419354844</c:v>
                </c:pt>
                <c:pt idx="9">
                  <c:v>2.5483870967741922</c:v>
                </c:pt>
                <c:pt idx="10">
                  <c:v>2.225806451612903</c:v>
                </c:pt>
                <c:pt idx="11">
                  <c:v>1.9032258064516139</c:v>
                </c:pt>
                <c:pt idx="12">
                  <c:v>1.5806451612903221</c:v>
                </c:pt>
                <c:pt idx="13">
                  <c:v>1.2580645161290329</c:v>
                </c:pt>
                <c:pt idx="14">
                  <c:v>0.93548387096774077</c:v>
                </c:pt>
                <c:pt idx="15">
                  <c:v>0.61290322580648315</c:v>
                </c:pt>
                <c:pt idx="16">
                  <c:v>0.29032258064519395</c:v>
                </c:pt>
                <c:pt idx="17">
                  <c:v>-3.2258064516098084E-2</c:v>
                </c:pt>
                <c:pt idx="18">
                  <c:v>-0.35483870967738729</c:v>
                </c:pt>
                <c:pt idx="19">
                  <c:v>-0.67741935483867644</c:v>
                </c:pt>
                <c:pt idx="20">
                  <c:v>-0.99999999999996847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-1</c:v>
                </c:pt>
                <c:pt idx="33">
                  <c:v>-1</c:v>
                </c:pt>
                <c:pt idx="34">
                  <c:v>-1</c:v>
                </c:pt>
                <c:pt idx="35">
                  <c:v>-1</c:v>
                </c:pt>
                <c:pt idx="36">
                  <c:v>-1</c:v>
                </c:pt>
                <c:pt idx="37">
                  <c:v>-1</c:v>
                </c:pt>
                <c:pt idx="38">
                  <c:v>-1</c:v>
                </c:pt>
                <c:pt idx="39">
                  <c:v>-1</c:v>
                </c:pt>
                <c:pt idx="40">
                  <c:v>-1</c:v>
                </c:pt>
                <c:pt idx="41">
                  <c:v>-1</c:v>
                </c:pt>
                <c:pt idx="42">
                  <c:v>-1</c:v>
                </c:pt>
                <c:pt idx="43">
                  <c:v>-1</c:v>
                </c:pt>
                <c:pt idx="44">
                  <c:v>-1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71-4A49-86FE-DE9951D26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952575"/>
        <c:axId val="1218942975"/>
      </c:scatterChart>
      <c:valAx>
        <c:axId val="1218952575"/>
        <c:scaling>
          <c:orientation val="minMax"/>
          <c:max val="9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942975"/>
        <c:crosses val="autoZero"/>
        <c:crossBetween val="midCat"/>
      </c:valAx>
      <c:valAx>
        <c:axId val="1218942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952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'Protective PUT'!$F$1</c:f>
              <c:strCache>
                <c:ptCount val="1"/>
                <c:pt idx="0">
                  <c:v>AZIONE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'Protective PUT'!$E$2:$E$52</c:f>
              <c:numCache>
                <c:formatCode>0.0</c:formatCode>
                <c:ptCount val="51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4.4000000000000004</c:v>
                </c:pt>
                <c:pt idx="5">
                  <c:v>4.5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5.3</c:v>
                </c:pt>
                <c:pt idx="14">
                  <c:v>5.4</c:v>
                </c:pt>
                <c:pt idx="15">
                  <c:v>5.4999999999999902</c:v>
                </c:pt>
                <c:pt idx="16">
                  <c:v>5.5999999999999899</c:v>
                </c:pt>
                <c:pt idx="17">
                  <c:v>5.6999999999999904</c:v>
                </c:pt>
                <c:pt idx="18">
                  <c:v>5.7999999999999901</c:v>
                </c:pt>
                <c:pt idx="19">
                  <c:v>5.8999999999999897</c:v>
                </c:pt>
                <c:pt idx="20">
                  <c:v>5.9999999999999902</c:v>
                </c:pt>
                <c:pt idx="21">
                  <c:v>6.0999999999999899</c:v>
                </c:pt>
                <c:pt idx="22">
                  <c:v>6.1999999999999904</c:v>
                </c:pt>
                <c:pt idx="23">
                  <c:v>6.2999999999999901</c:v>
                </c:pt>
                <c:pt idx="24">
                  <c:v>6.3999999999999897</c:v>
                </c:pt>
                <c:pt idx="25">
                  <c:v>6.4999999999999902</c:v>
                </c:pt>
                <c:pt idx="26">
                  <c:v>6.5999999999999899</c:v>
                </c:pt>
                <c:pt idx="27">
                  <c:v>6.6999999999999904</c:v>
                </c:pt>
                <c:pt idx="28">
                  <c:v>6.7999999999999901</c:v>
                </c:pt>
                <c:pt idx="29">
                  <c:v>6.8999999999999897</c:v>
                </c:pt>
                <c:pt idx="30">
                  <c:v>6.9999999999999902</c:v>
                </c:pt>
                <c:pt idx="31">
                  <c:v>7.0999999999999899</c:v>
                </c:pt>
                <c:pt idx="32">
                  <c:v>7.1999999999999904</c:v>
                </c:pt>
                <c:pt idx="33">
                  <c:v>7.2999999999999901</c:v>
                </c:pt>
                <c:pt idx="34">
                  <c:v>7.3999999999999897</c:v>
                </c:pt>
                <c:pt idx="35">
                  <c:v>7.4999999999999902</c:v>
                </c:pt>
                <c:pt idx="36">
                  <c:v>7.5999999999999899</c:v>
                </c:pt>
                <c:pt idx="37">
                  <c:v>7.6999999999999904</c:v>
                </c:pt>
                <c:pt idx="38">
                  <c:v>7.7999999999999901</c:v>
                </c:pt>
                <c:pt idx="39">
                  <c:v>7.8999999999999897</c:v>
                </c:pt>
                <c:pt idx="40">
                  <c:v>7.9999999999999902</c:v>
                </c:pt>
                <c:pt idx="41">
                  <c:v>8.0999999999999908</c:v>
                </c:pt>
                <c:pt idx="42">
                  <c:v>8.1999999999999904</c:v>
                </c:pt>
                <c:pt idx="43">
                  <c:v>8.2999999999999794</c:v>
                </c:pt>
                <c:pt idx="44">
                  <c:v>8.3999999999999808</c:v>
                </c:pt>
                <c:pt idx="45">
                  <c:v>8.4999999999999805</c:v>
                </c:pt>
                <c:pt idx="46">
                  <c:v>8.5999999999999801</c:v>
                </c:pt>
                <c:pt idx="47">
                  <c:v>8.6999999999999797</c:v>
                </c:pt>
                <c:pt idx="48">
                  <c:v>8.7999999999999794</c:v>
                </c:pt>
                <c:pt idx="49">
                  <c:v>8.8999999999999808</c:v>
                </c:pt>
                <c:pt idx="50">
                  <c:v>8.9999999999999805</c:v>
                </c:pt>
              </c:numCache>
            </c:numRef>
          </c:xVal>
          <c:yVal>
            <c:numRef>
              <c:f>'Protective PUT'!$F$2:$F$52</c:f>
              <c:numCache>
                <c:formatCode>0%</c:formatCode>
                <c:ptCount val="51"/>
                <c:pt idx="0">
                  <c:v>-0.34533551554828151</c:v>
                </c:pt>
                <c:pt idx="1">
                  <c:v>-0.32896890343698865</c:v>
                </c:pt>
                <c:pt idx="2">
                  <c:v>-0.31260229132569561</c:v>
                </c:pt>
                <c:pt idx="3">
                  <c:v>-0.29623567921440269</c:v>
                </c:pt>
                <c:pt idx="4">
                  <c:v>-0.27986906710310966</c:v>
                </c:pt>
                <c:pt idx="5">
                  <c:v>-0.26350245499181674</c:v>
                </c:pt>
                <c:pt idx="6">
                  <c:v>-0.24713584288052384</c:v>
                </c:pt>
                <c:pt idx="7">
                  <c:v>-0.23076923076923078</c:v>
                </c:pt>
                <c:pt idx="8">
                  <c:v>-0.21440261865793789</c:v>
                </c:pt>
                <c:pt idx="9">
                  <c:v>-0.19803600654664483</c:v>
                </c:pt>
                <c:pt idx="10">
                  <c:v>-0.18166939443535193</c:v>
                </c:pt>
                <c:pt idx="11">
                  <c:v>-0.16530278232405901</c:v>
                </c:pt>
                <c:pt idx="12">
                  <c:v>-0.14893617021276598</c:v>
                </c:pt>
                <c:pt idx="13">
                  <c:v>-0.13256955810147306</c:v>
                </c:pt>
                <c:pt idx="14">
                  <c:v>-0.11620294599018002</c:v>
                </c:pt>
                <c:pt idx="15">
                  <c:v>-9.9836333878888711E-2</c:v>
                </c:pt>
                <c:pt idx="16">
                  <c:v>-8.3469721767595817E-2</c:v>
                </c:pt>
                <c:pt idx="17">
                  <c:v>-6.710310965630277E-2</c:v>
                </c:pt>
                <c:pt idx="18">
                  <c:v>-5.0736497545009862E-2</c:v>
                </c:pt>
                <c:pt idx="19">
                  <c:v>-3.4369885433716961E-2</c:v>
                </c:pt>
                <c:pt idx="20">
                  <c:v>-1.8003273322423911E-2</c:v>
                </c:pt>
                <c:pt idx="21">
                  <c:v>-1.6366612111310057E-3</c:v>
                </c:pt>
                <c:pt idx="22">
                  <c:v>1.4729950900162042E-2</c:v>
                </c:pt>
                <c:pt idx="23">
                  <c:v>3.1096563011454945E-2</c:v>
                </c:pt>
                <c:pt idx="24">
                  <c:v>4.746317512274785E-2</c:v>
                </c:pt>
                <c:pt idx="25">
                  <c:v>6.3829787234040897E-2</c:v>
                </c:pt>
                <c:pt idx="26">
                  <c:v>8.0196399345333805E-2</c:v>
                </c:pt>
                <c:pt idx="27">
                  <c:v>9.6563011456626852E-2</c:v>
                </c:pt>
                <c:pt idx="28">
                  <c:v>0.11292962356791976</c:v>
                </c:pt>
                <c:pt idx="29">
                  <c:v>0.12929623567921267</c:v>
                </c:pt>
                <c:pt idx="30">
                  <c:v>0.1456628477905057</c:v>
                </c:pt>
                <c:pt idx="31">
                  <c:v>0.16202945990179862</c:v>
                </c:pt>
                <c:pt idx="32">
                  <c:v>0.17839607201309166</c:v>
                </c:pt>
                <c:pt idx="33">
                  <c:v>0.19476268412438455</c:v>
                </c:pt>
                <c:pt idx="34">
                  <c:v>0.21112929623567747</c:v>
                </c:pt>
                <c:pt idx="35">
                  <c:v>0.2274959083469705</c:v>
                </c:pt>
                <c:pt idx="36">
                  <c:v>0.24386252045826343</c:v>
                </c:pt>
                <c:pt idx="37">
                  <c:v>0.26022913256955649</c:v>
                </c:pt>
                <c:pt idx="38">
                  <c:v>0.27659574468084935</c:v>
                </c:pt>
                <c:pt idx="39">
                  <c:v>0.29296235679214228</c:v>
                </c:pt>
                <c:pt idx="40">
                  <c:v>0.30932896890343531</c:v>
                </c:pt>
                <c:pt idx="41">
                  <c:v>0.3256955810147284</c:v>
                </c:pt>
                <c:pt idx="42">
                  <c:v>0.34206219312602126</c:v>
                </c:pt>
                <c:pt idx="43">
                  <c:v>0.35842880523731241</c:v>
                </c:pt>
                <c:pt idx="44">
                  <c:v>0.37479541734860561</c:v>
                </c:pt>
                <c:pt idx="45">
                  <c:v>0.39116202945989853</c:v>
                </c:pt>
                <c:pt idx="46">
                  <c:v>0.40752864157119145</c:v>
                </c:pt>
                <c:pt idx="47">
                  <c:v>0.42389525368248432</c:v>
                </c:pt>
                <c:pt idx="48">
                  <c:v>0.44026186579377724</c:v>
                </c:pt>
                <c:pt idx="49">
                  <c:v>0.45662847790507044</c:v>
                </c:pt>
                <c:pt idx="50">
                  <c:v>0.47299509001636336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62-42EB-87D1-FD38EB2A8095}"/>
            </c:ext>
          </c:extLst>
        </c:ser>
        <c:ser>
          <c:idx val="1"/>
          <c:order val="1"/>
          <c:tx>
            <c:strRef>
              <c:f>'Protective PUT'!$G$1</c:f>
              <c:strCache>
                <c:ptCount val="1"/>
                <c:pt idx="0">
                  <c:v>AZIONE+PUT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'Protective PUT'!$E$2:$E$52</c:f>
              <c:numCache>
                <c:formatCode>0.0</c:formatCode>
                <c:ptCount val="51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4.4000000000000004</c:v>
                </c:pt>
                <c:pt idx="5">
                  <c:v>4.5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5.3</c:v>
                </c:pt>
                <c:pt idx="14">
                  <c:v>5.4</c:v>
                </c:pt>
                <c:pt idx="15">
                  <c:v>5.4999999999999902</c:v>
                </c:pt>
                <c:pt idx="16">
                  <c:v>5.5999999999999899</c:v>
                </c:pt>
                <c:pt idx="17">
                  <c:v>5.6999999999999904</c:v>
                </c:pt>
                <c:pt idx="18">
                  <c:v>5.7999999999999901</c:v>
                </c:pt>
                <c:pt idx="19">
                  <c:v>5.8999999999999897</c:v>
                </c:pt>
                <c:pt idx="20">
                  <c:v>5.9999999999999902</c:v>
                </c:pt>
                <c:pt idx="21">
                  <c:v>6.0999999999999899</c:v>
                </c:pt>
                <c:pt idx="22">
                  <c:v>6.1999999999999904</c:v>
                </c:pt>
                <c:pt idx="23">
                  <c:v>6.2999999999999901</c:v>
                </c:pt>
                <c:pt idx="24">
                  <c:v>6.3999999999999897</c:v>
                </c:pt>
                <c:pt idx="25">
                  <c:v>6.4999999999999902</c:v>
                </c:pt>
                <c:pt idx="26">
                  <c:v>6.5999999999999899</c:v>
                </c:pt>
                <c:pt idx="27">
                  <c:v>6.6999999999999904</c:v>
                </c:pt>
                <c:pt idx="28">
                  <c:v>6.7999999999999901</c:v>
                </c:pt>
                <c:pt idx="29">
                  <c:v>6.8999999999999897</c:v>
                </c:pt>
                <c:pt idx="30">
                  <c:v>6.9999999999999902</c:v>
                </c:pt>
                <c:pt idx="31">
                  <c:v>7.0999999999999899</c:v>
                </c:pt>
                <c:pt idx="32">
                  <c:v>7.1999999999999904</c:v>
                </c:pt>
                <c:pt idx="33">
                  <c:v>7.2999999999999901</c:v>
                </c:pt>
                <c:pt idx="34">
                  <c:v>7.3999999999999897</c:v>
                </c:pt>
                <c:pt idx="35">
                  <c:v>7.4999999999999902</c:v>
                </c:pt>
                <c:pt idx="36">
                  <c:v>7.5999999999999899</c:v>
                </c:pt>
                <c:pt idx="37">
                  <c:v>7.6999999999999904</c:v>
                </c:pt>
                <c:pt idx="38">
                  <c:v>7.7999999999999901</c:v>
                </c:pt>
                <c:pt idx="39">
                  <c:v>7.8999999999999897</c:v>
                </c:pt>
                <c:pt idx="40">
                  <c:v>7.9999999999999902</c:v>
                </c:pt>
                <c:pt idx="41">
                  <c:v>8.0999999999999908</c:v>
                </c:pt>
                <c:pt idx="42">
                  <c:v>8.1999999999999904</c:v>
                </c:pt>
                <c:pt idx="43">
                  <c:v>8.2999999999999794</c:v>
                </c:pt>
                <c:pt idx="44">
                  <c:v>8.3999999999999808</c:v>
                </c:pt>
                <c:pt idx="45">
                  <c:v>8.4999999999999805</c:v>
                </c:pt>
                <c:pt idx="46">
                  <c:v>8.5999999999999801</c:v>
                </c:pt>
                <c:pt idx="47">
                  <c:v>8.6999999999999797</c:v>
                </c:pt>
                <c:pt idx="48">
                  <c:v>8.7999999999999794</c:v>
                </c:pt>
                <c:pt idx="49">
                  <c:v>8.8999999999999808</c:v>
                </c:pt>
                <c:pt idx="50">
                  <c:v>8.9999999999999805</c:v>
                </c:pt>
              </c:numCache>
            </c:numRef>
          </c:xVal>
          <c:yVal>
            <c:numRef>
              <c:f>'Protective PUT'!$G$2:$G$52</c:f>
              <c:numCache>
                <c:formatCode>0.00%</c:formatCode>
                <c:ptCount val="51"/>
                <c:pt idx="0">
                  <c:v>-4.7619047619047727E-2</c:v>
                </c:pt>
                <c:pt idx="1">
                  <c:v>-4.7619047619047727E-2</c:v>
                </c:pt>
                <c:pt idx="2">
                  <c:v>-4.7619047619047727E-2</c:v>
                </c:pt>
                <c:pt idx="3">
                  <c:v>-4.7619047619047727E-2</c:v>
                </c:pt>
                <c:pt idx="4">
                  <c:v>-4.7619047619047727E-2</c:v>
                </c:pt>
                <c:pt idx="5">
                  <c:v>-4.7619047619047727E-2</c:v>
                </c:pt>
                <c:pt idx="6">
                  <c:v>-4.7619047619047727E-2</c:v>
                </c:pt>
                <c:pt idx="7">
                  <c:v>-4.7619047619047727E-2</c:v>
                </c:pt>
                <c:pt idx="8">
                  <c:v>-4.7619047619047727E-2</c:v>
                </c:pt>
                <c:pt idx="9">
                  <c:v>-4.7619047619047727E-2</c:v>
                </c:pt>
                <c:pt idx="10">
                  <c:v>-4.7619047619047727E-2</c:v>
                </c:pt>
                <c:pt idx="11">
                  <c:v>-4.7619047619047727E-2</c:v>
                </c:pt>
                <c:pt idx="12">
                  <c:v>-4.7619047619047727E-2</c:v>
                </c:pt>
                <c:pt idx="13">
                  <c:v>-4.7619047619047727E-2</c:v>
                </c:pt>
                <c:pt idx="14">
                  <c:v>-4.7619047619047727E-2</c:v>
                </c:pt>
                <c:pt idx="15">
                  <c:v>-4.7619047619047727E-2</c:v>
                </c:pt>
                <c:pt idx="16">
                  <c:v>-4.7619047619047727E-2</c:v>
                </c:pt>
                <c:pt idx="17">
                  <c:v>-4.7619047619047727E-2</c:v>
                </c:pt>
                <c:pt idx="18">
                  <c:v>-4.7619047619047727E-2</c:v>
                </c:pt>
                <c:pt idx="19">
                  <c:v>-4.7619047619047727E-2</c:v>
                </c:pt>
                <c:pt idx="20">
                  <c:v>-4.7619047619047727E-2</c:v>
                </c:pt>
                <c:pt idx="21">
                  <c:v>-3.1746031746033465E-2</c:v>
                </c:pt>
                <c:pt idx="22">
                  <c:v>-1.5873015873017506E-2</c:v>
                </c:pt>
                <c:pt idx="23">
                  <c:v>-1.6917684184764289E-15</c:v>
                </c:pt>
                <c:pt idx="24">
                  <c:v>1.5873015873014124E-2</c:v>
                </c:pt>
                <c:pt idx="25">
                  <c:v>3.1746031746030079E-2</c:v>
                </c:pt>
                <c:pt idx="26">
                  <c:v>4.7619047619045896E-2</c:v>
                </c:pt>
                <c:pt idx="27">
                  <c:v>6.3492063492061851E-2</c:v>
                </c:pt>
                <c:pt idx="28">
                  <c:v>7.9365079365077668E-2</c:v>
                </c:pt>
                <c:pt idx="29">
                  <c:v>9.5238095238093484E-2</c:v>
                </c:pt>
                <c:pt idx="30">
                  <c:v>0.11111111111110944</c:v>
                </c:pt>
                <c:pt idx="31">
                  <c:v>0.12698412698412526</c:v>
                </c:pt>
                <c:pt idx="32">
                  <c:v>0.14285714285714121</c:v>
                </c:pt>
                <c:pt idx="33">
                  <c:v>0.15873015873015703</c:v>
                </c:pt>
                <c:pt idx="34">
                  <c:v>0.17460317460317284</c:v>
                </c:pt>
                <c:pt idx="35">
                  <c:v>0.1904761904761888</c:v>
                </c:pt>
                <c:pt idx="36">
                  <c:v>0.20634920634920462</c:v>
                </c:pt>
                <c:pt idx="37">
                  <c:v>0.22222222222222057</c:v>
                </c:pt>
                <c:pt idx="38">
                  <c:v>0.23809523809523639</c:v>
                </c:pt>
                <c:pt idx="39">
                  <c:v>0.25396825396825218</c:v>
                </c:pt>
                <c:pt idx="40">
                  <c:v>0.26984126984126816</c:v>
                </c:pt>
                <c:pt idx="41">
                  <c:v>0.28571428571428409</c:v>
                </c:pt>
                <c:pt idx="42">
                  <c:v>0.30158730158729991</c:v>
                </c:pt>
                <c:pt idx="43">
                  <c:v>0.31746031746031406</c:v>
                </c:pt>
                <c:pt idx="44">
                  <c:v>0.33333333333333015</c:v>
                </c:pt>
                <c:pt idx="45">
                  <c:v>0.34920634920634597</c:v>
                </c:pt>
                <c:pt idx="46">
                  <c:v>0.36507936507936178</c:v>
                </c:pt>
                <c:pt idx="47">
                  <c:v>0.3809523809523776</c:v>
                </c:pt>
                <c:pt idx="48">
                  <c:v>0.39682539682539342</c:v>
                </c:pt>
                <c:pt idx="49">
                  <c:v>0.41269841269840951</c:v>
                </c:pt>
                <c:pt idx="50">
                  <c:v>0.42857142857142533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62-42EB-87D1-FD38EB2A8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1203871"/>
        <c:axId val="1281189951"/>
      </c:scatterChart>
      <c:valAx>
        <c:axId val="1281203871"/>
        <c:scaling>
          <c:orientation val="minMax"/>
          <c:max val="9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1189951"/>
        <c:crosses val="autoZero"/>
        <c:crossBetween val="midCat"/>
      </c:valAx>
      <c:valAx>
        <c:axId val="128118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1203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DE622AE-58A6-43BE-A15A-DA067C4FE99D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6FA7DD-45A8-47E0-A454-F22E1570B9EE}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628" cy="60694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181167-60B3-B3B0-CDE1-4D5FA06FDD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628" cy="60694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A8C7BE-1E70-8A60-9C69-7A1256EFD4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F865-265F-4225-BAEC-7E09976F17FB}">
  <dimension ref="A1:F14"/>
  <sheetViews>
    <sheetView tabSelected="1" topLeftCell="A4" zoomScale="180" zoomScaleNormal="180" workbookViewId="0">
      <selection activeCell="F8" sqref="F8"/>
    </sheetView>
  </sheetViews>
  <sheetFormatPr defaultRowHeight="15" x14ac:dyDescent="0.25"/>
  <cols>
    <col min="1" max="1" width="15.42578125" bestFit="1" customWidth="1"/>
    <col min="2" max="2" width="11.28515625" bestFit="1" customWidth="1"/>
    <col min="3" max="3" width="11.140625" customWidth="1"/>
    <col min="5" max="5" width="12.140625" bestFit="1" customWidth="1"/>
  </cols>
  <sheetData>
    <row r="1" spans="1:6" x14ac:dyDescent="0.25">
      <c r="A1" t="s">
        <v>0</v>
      </c>
      <c r="B1">
        <v>6</v>
      </c>
    </row>
    <row r="2" spans="1:6" x14ac:dyDescent="0.25">
      <c r="A2" t="s">
        <v>1</v>
      </c>
      <c r="B2" s="1">
        <v>45192</v>
      </c>
    </row>
    <row r="3" spans="1:6" x14ac:dyDescent="0.25">
      <c r="A3" t="s">
        <v>3</v>
      </c>
      <c r="B3" t="s">
        <v>4</v>
      </c>
    </row>
    <row r="5" spans="1:6" x14ac:dyDescent="0.25">
      <c r="A5" t="s">
        <v>2</v>
      </c>
      <c r="B5">
        <v>6.11</v>
      </c>
    </row>
    <row r="7" spans="1:6" x14ac:dyDescent="0.25">
      <c r="A7" t="s">
        <v>12</v>
      </c>
      <c r="C7" s="3">
        <f>0.11+0.2</f>
        <v>0.31</v>
      </c>
      <c r="D7" s="3">
        <f>-0.11+0.3</f>
        <v>0.19</v>
      </c>
      <c r="E7" s="3">
        <f>0.11+0.01</f>
        <v>0.12</v>
      </c>
      <c r="F7" t="s">
        <v>20</v>
      </c>
    </row>
    <row r="8" spans="1:6" x14ac:dyDescent="0.25">
      <c r="B8" s="4"/>
      <c r="C8" s="4"/>
      <c r="D8" s="4"/>
    </row>
    <row r="9" spans="1:6" x14ac:dyDescent="0.25">
      <c r="A9" t="s">
        <v>13</v>
      </c>
      <c r="B9" t="s">
        <v>5</v>
      </c>
      <c r="C9" t="s">
        <v>16</v>
      </c>
      <c r="D9" t="s">
        <v>17</v>
      </c>
      <c r="E9" t="s">
        <v>18</v>
      </c>
    </row>
    <row r="10" spans="1:6" x14ac:dyDescent="0.25">
      <c r="A10" t="s">
        <v>9</v>
      </c>
      <c r="B10">
        <v>1000</v>
      </c>
      <c r="C10">
        <f>B10</f>
        <v>1000</v>
      </c>
      <c r="D10">
        <f>C10</f>
        <v>1000</v>
      </c>
      <c r="E10">
        <f>D10</f>
        <v>1000</v>
      </c>
    </row>
    <row r="11" spans="1:6" x14ac:dyDescent="0.25">
      <c r="A11" t="s">
        <v>10</v>
      </c>
      <c r="B11" s="5">
        <f>B10/$B$5</f>
        <v>163.6661211129296</v>
      </c>
      <c r="C11" s="5">
        <f>C10/C$7</f>
        <v>3225.8064516129034</v>
      </c>
      <c r="D11" s="5">
        <f>D10/D$7</f>
        <v>5263.1578947368416</v>
      </c>
      <c r="E11" s="5">
        <f>E10/E$7</f>
        <v>8333.3333333333339</v>
      </c>
    </row>
    <row r="12" spans="1:6" x14ac:dyDescent="0.25">
      <c r="A12" t="s">
        <v>14</v>
      </c>
      <c r="B12">
        <v>5.3</v>
      </c>
      <c r="C12">
        <f>B12</f>
        <v>5.3</v>
      </c>
      <c r="D12">
        <f>C12</f>
        <v>5.3</v>
      </c>
      <c r="E12">
        <f>D12</f>
        <v>5.3</v>
      </c>
    </row>
    <row r="13" spans="1:6" x14ac:dyDescent="0.25">
      <c r="A13" t="s">
        <v>15</v>
      </c>
      <c r="B13" s="6">
        <f>B12*B11</f>
        <v>867.43044189852685</v>
      </c>
      <c r="C13" s="6">
        <f>C11*MAX(0,C12-$B$1)</f>
        <v>0</v>
      </c>
      <c r="D13" s="6">
        <f>D11*MAX(0,-D12+$B$1)</f>
        <v>3684.21052631579</v>
      </c>
      <c r="E13" s="6">
        <f>E11*(E12-$B$1)</f>
        <v>-5833.3333333333348</v>
      </c>
    </row>
    <row r="14" spans="1:6" x14ac:dyDescent="0.25">
      <c r="A14" t="s">
        <v>11</v>
      </c>
      <c r="B14" s="2">
        <f>(B13-B10)/B10</f>
        <v>-0.13256955810147314</v>
      </c>
      <c r="C14" s="2">
        <f>(C13-C10)/C10</f>
        <v>-1</v>
      </c>
      <c r="D14" s="2">
        <f>(D13-D10)/D10</f>
        <v>2.6842105263157903</v>
      </c>
      <c r="E14" s="2">
        <f>(E13-E10)/E10</f>
        <v>-6.8333333333333348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D98E-D982-4E26-B4C5-5B971ED3085E}">
  <dimension ref="A1:H52"/>
  <sheetViews>
    <sheetView zoomScale="140" zoomScaleNormal="140" workbookViewId="0">
      <selection activeCell="E17" sqref="E17"/>
    </sheetView>
  </sheetViews>
  <sheetFormatPr defaultRowHeight="15" x14ac:dyDescent="0.25"/>
  <cols>
    <col min="1" max="1" width="13.7109375" bestFit="1" customWidth="1"/>
    <col min="2" max="2" width="10.5703125" bestFit="1" customWidth="1"/>
    <col min="7" max="8" width="8.85546875" style="7"/>
  </cols>
  <sheetData>
    <row r="1" spans="1:8" x14ac:dyDescent="0.25">
      <c r="A1" t="s">
        <v>0</v>
      </c>
      <c r="B1">
        <v>6</v>
      </c>
      <c r="F1" t="s">
        <v>5</v>
      </c>
      <c r="G1" s="7" t="s">
        <v>6</v>
      </c>
      <c r="H1" s="7" t="s">
        <v>7</v>
      </c>
    </row>
    <row r="2" spans="1:8" x14ac:dyDescent="0.25">
      <c r="A2" t="s">
        <v>1</v>
      </c>
      <c r="B2" s="1">
        <v>45192</v>
      </c>
      <c r="E2" s="5">
        <v>4</v>
      </c>
      <c r="F2" s="7">
        <f>(E2-$B$5)/$B$5</f>
        <v>-0.34533551554828151</v>
      </c>
      <c r="G2" s="7">
        <f>(MAX(0,E2-$B$1)-$C$7)/$C$7</f>
        <v>-1</v>
      </c>
      <c r="H2" s="7">
        <f>(MAX(0,-E2+$B$1)-$C$7)/$C$7</f>
        <v>5.4516129032258061</v>
      </c>
    </row>
    <row r="3" spans="1:8" x14ac:dyDescent="0.25">
      <c r="A3" t="s">
        <v>3</v>
      </c>
      <c r="B3" t="s">
        <v>4</v>
      </c>
      <c r="E3" s="5">
        <v>4.0999999999999996</v>
      </c>
      <c r="F3" s="7">
        <f t="shared" ref="F3:F52" si="0">(E3-$B$5)/$B$5</f>
        <v>-0.32896890343698865</v>
      </c>
      <c r="G3" s="7">
        <f t="shared" ref="G3:G52" si="1">(MAX(0,E3-$B$1)-$C$7)/$C$7</f>
        <v>-1</v>
      </c>
      <c r="H3" s="7">
        <f t="shared" ref="H3:H52" si="2">(MAX(0,-E3+$B$1)-$C$7)/$C$7</f>
        <v>5.1290322580645169</v>
      </c>
    </row>
    <row r="4" spans="1:8" x14ac:dyDescent="0.25">
      <c r="E4" s="5">
        <v>4.2</v>
      </c>
      <c r="F4" s="7">
        <f t="shared" si="0"/>
        <v>-0.31260229132569561</v>
      </c>
      <c r="G4" s="7">
        <f t="shared" si="1"/>
        <v>-1</v>
      </c>
      <c r="H4" s="7">
        <f t="shared" si="2"/>
        <v>4.8064516129032251</v>
      </c>
    </row>
    <row r="5" spans="1:8" x14ac:dyDescent="0.25">
      <c r="A5" t="s">
        <v>2</v>
      </c>
      <c r="B5">
        <v>6.11</v>
      </c>
      <c r="E5" s="5">
        <v>4.3</v>
      </c>
      <c r="F5" s="7">
        <f t="shared" si="0"/>
        <v>-0.29623567921440269</v>
      </c>
      <c r="G5" s="7">
        <f t="shared" si="1"/>
        <v>-1</v>
      </c>
      <c r="H5" s="7">
        <f t="shared" si="2"/>
        <v>4.4838709677419359</v>
      </c>
    </row>
    <row r="6" spans="1:8" x14ac:dyDescent="0.25">
      <c r="E6" s="5">
        <v>4.4000000000000004</v>
      </c>
      <c r="F6" s="7">
        <f t="shared" si="0"/>
        <v>-0.27986906710310966</v>
      </c>
      <c r="G6" s="7">
        <f t="shared" si="1"/>
        <v>-1</v>
      </c>
      <c r="H6" s="7">
        <f t="shared" si="2"/>
        <v>4.1612903225806441</v>
      </c>
    </row>
    <row r="7" spans="1:8" x14ac:dyDescent="0.25">
      <c r="A7" t="s">
        <v>12</v>
      </c>
      <c r="C7" s="3">
        <f>0.11+0.2</f>
        <v>0.31</v>
      </c>
      <c r="D7" s="3">
        <f>-0.11+0.3</f>
        <v>0.19</v>
      </c>
      <c r="E7" s="5">
        <v>4.5</v>
      </c>
      <c r="F7" s="7">
        <f t="shared" si="0"/>
        <v>-0.26350245499181674</v>
      </c>
      <c r="G7" s="7">
        <f t="shared" si="1"/>
        <v>-1</v>
      </c>
      <c r="H7" s="7">
        <f t="shared" si="2"/>
        <v>3.8387096774193545</v>
      </c>
    </row>
    <row r="8" spans="1:8" x14ac:dyDescent="0.25">
      <c r="E8" s="5">
        <v>4.5999999999999996</v>
      </c>
      <c r="F8" s="7">
        <f t="shared" si="0"/>
        <v>-0.24713584288052384</v>
      </c>
      <c r="G8" s="7">
        <f t="shared" si="1"/>
        <v>-1</v>
      </c>
      <c r="H8" s="7">
        <f t="shared" si="2"/>
        <v>3.5161290322580654</v>
      </c>
    </row>
    <row r="9" spans="1:8" x14ac:dyDescent="0.25">
      <c r="E9" s="5">
        <v>4.7</v>
      </c>
      <c r="F9" s="7">
        <f t="shared" si="0"/>
        <v>-0.23076923076923078</v>
      </c>
      <c r="G9" s="7">
        <f t="shared" si="1"/>
        <v>-1</v>
      </c>
      <c r="H9" s="7">
        <f t="shared" si="2"/>
        <v>3.1935483870967736</v>
      </c>
    </row>
    <row r="10" spans="1:8" x14ac:dyDescent="0.25">
      <c r="E10" s="5">
        <v>4.8</v>
      </c>
      <c r="F10" s="7">
        <f t="shared" si="0"/>
        <v>-0.21440261865793789</v>
      </c>
      <c r="G10" s="7">
        <f t="shared" si="1"/>
        <v>-1</v>
      </c>
      <c r="H10" s="7">
        <f t="shared" si="2"/>
        <v>2.8709677419354844</v>
      </c>
    </row>
    <row r="11" spans="1:8" x14ac:dyDescent="0.25">
      <c r="E11" s="5">
        <v>4.9000000000000004</v>
      </c>
      <c r="F11" s="7">
        <f t="shared" si="0"/>
        <v>-0.19803600654664483</v>
      </c>
      <c r="G11" s="7">
        <f t="shared" si="1"/>
        <v>-1</v>
      </c>
      <c r="H11" s="7">
        <f t="shared" si="2"/>
        <v>2.5483870967741922</v>
      </c>
    </row>
    <row r="12" spans="1:8" x14ac:dyDescent="0.25">
      <c r="E12" s="5">
        <v>5</v>
      </c>
      <c r="F12" s="7">
        <f t="shared" si="0"/>
        <v>-0.18166939443535193</v>
      </c>
      <c r="G12" s="7">
        <f t="shared" si="1"/>
        <v>-1</v>
      </c>
      <c r="H12" s="7">
        <f t="shared" si="2"/>
        <v>2.225806451612903</v>
      </c>
    </row>
    <row r="13" spans="1:8" x14ac:dyDescent="0.25">
      <c r="E13" s="5">
        <v>5.0999999999999996</v>
      </c>
      <c r="F13" s="7">
        <f t="shared" si="0"/>
        <v>-0.16530278232405901</v>
      </c>
      <c r="G13" s="7">
        <f t="shared" si="1"/>
        <v>-1</v>
      </c>
      <c r="H13" s="7">
        <f t="shared" si="2"/>
        <v>1.9032258064516139</v>
      </c>
    </row>
    <row r="14" spans="1:8" x14ac:dyDescent="0.25">
      <c r="E14" s="5">
        <v>5.2</v>
      </c>
      <c r="F14" s="7">
        <f t="shared" si="0"/>
        <v>-0.14893617021276598</v>
      </c>
      <c r="G14" s="7">
        <f t="shared" si="1"/>
        <v>-1</v>
      </c>
      <c r="H14" s="7">
        <f t="shared" si="2"/>
        <v>1.5806451612903221</v>
      </c>
    </row>
    <row r="15" spans="1:8" x14ac:dyDescent="0.25">
      <c r="E15" s="5">
        <v>5.3</v>
      </c>
      <c r="F15" s="7">
        <f t="shared" si="0"/>
        <v>-0.13256955810147306</v>
      </c>
      <c r="G15" s="7">
        <f t="shared" si="1"/>
        <v>-1</v>
      </c>
      <c r="H15" s="7">
        <f t="shared" si="2"/>
        <v>1.2580645161290329</v>
      </c>
    </row>
    <row r="16" spans="1:8" x14ac:dyDescent="0.25">
      <c r="E16" s="5">
        <v>5.4</v>
      </c>
      <c r="F16" s="7">
        <f t="shared" si="0"/>
        <v>-0.11620294599018002</v>
      </c>
      <c r="G16" s="7">
        <f t="shared" si="1"/>
        <v>-1</v>
      </c>
      <c r="H16" s="7">
        <f t="shared" si="2"/>
        <v>0.93548387096774077</v>
      </c>
    </row>
    <row r="17" spans="5:8" x14ac:dyDescent="0.25">
      <c r="E17" s="5">
        <v>5.4999999999999902</v>
      </c>
      <c r="F17" s="7">
        <f t="shared" si="0"/>
        <v>-9.9836333878888711E-2</v>
      </c>
      <c r="G17" s="7">
        <f t="shared" si="1"/>
        <v>-1</v>
      </c>
      <c r="H17" s="7">
        <f t="shared" si="2"/>
        <v>0.61290322580648315</v>
      </c>
    </row>
    <row r="18" spans="5:8" x14ac:dyDescent="0.25">
      <c r="E18" s="5">
        <v>5.5999999999999899</v>
      </c>
      <c r="F18" s="7">
        <f t="shared" si="0"/>
        <v>-8.3469721767595817E-2</v>
      </c>
      <c r="G18" s="7">
        <f t="shared" si="1"/>
        <v>-1</v>
      </c>
      <c r="H18" s="7">
        <f t="shared" si="2"/>
        <v>0.29032258064519395</v>
      </c>
    </row>
    <row r="19" spans="5:8" x14ac:dyDescent="0.25">
      <c r="E19" s="5">
        <v>5.6999999999999904</v>
      </c>
      <c r="F19" s="7">
        <f t="shared" si="0"/>
        <v>-6.710310965630277E-2</v>
      </c>
      <c r="G19" s="7">
        <f t="shared" si="1"/>
        <v>-1</v>
      </c>
      <c r="H19" s="7">
        <f t="shared" si="2"/>
        <v>-3.2258064516098084E-2</v>
      </c>
    </row>
    <row r="20" spans="5:8" x14ac:dyDescent="0.25">
      <c r="E20" s="5">
        <v>5.7999999999999901</v>
      </c>
      <c r="F20" s="7">
        <f t="shared" si="0"/>
        <v>-5.0736497545009862E-2</v>
      </c>
      <c r="G20" s="7">
        <f t="shared" si="1"/>
        <v>-1</v>
      </c>
      <c r="H20" s="7">
        <f t="shared" si="2"/>
        <v>-0.35483870967738729</v>
      </c>
    </row>
    <row r="21" spans="5:8" x14ac:dyDescent="0.25">
      <c r="E21" s="5">
        <v>5.8999999999999897</v>
      </c>
      <c r="F21" s="7">
        <f t="shared" si="0"/>
        <v>-3.4369885433716961E-2</v>
      </c>
      <c r="G21" s="7">
        <f t="shared" si="1"/>
        <v>-1</v>
      </c>
      <c r="H21" s="7">
        <f t="shared" si="2"/>
        <v>-0.67741935483867644</v>
      </c>
    </row>
    <row r="22" spans="5:8" x14ac:dyDescent="0.25">
      <c r="E22" s="5">
        <v>5.9999999999999902</v>
      </c>
      <c r="F22" s="7">
        <f t="shared" si="0"/>
        <v>-1.8003273322423911E-2</v>
      </c>
      <c r="G22" s="7">
        <f t="shared" si="1"/>
        <v>-1</v>
      </c>
      <c r="H22" s="7">
        <f t="shared" si="2"/>
        <v>-0.99999999999996847</v>
      </c>
    </row>
    <row r="23" spans="5:8" x14ac:dyDescent="0.25">
      <c r="E23" s="5">
        <v>6.0999999999999899</v>
      </c>
      <c r="F23" s="7">
        <f t="shared" si="0"/>
        <v>-1.6366612111310057E-3</v>
      </c>
      <c r="G23" s="7">
        <f t="shared" si="1"/>
        <v>-0.67741935483874238</v>
      </c>
      <c r="H23" s="7">
        <f t="shared" si="2"/>
        <v>-1</v>
      </c>
    </row>
    <row r="24" spans="5:8" x14ac:dyDescent="0.25">
      <c r="E24" s="5">
        <v>6.1999999999999904</v>
      </c>
      <c r="F24" s="7">
        <f t="shared" si="0"/>
        <v>1.4729950900162042E-2</v>
      </c>
      <c r="G24" s="7">
        <f t="shared" si="1"/>
        <v>-0.35483870967745029</v>
      </c>
      <c r="H24" s="7">
        <f t="shared" si="2"/>
        <v>-1</v>
      </c>
    </row>
    <row r="25" spans="5:8" x14ac:dyDescent="0.25">
      <c r="E25" s="5">
        <v>6.2999999999999901</v>
      </c>
      <c r="F25" s="7">
        <f t="shared" si="0"/>
        <v>3.1096563011454945E-2</v>
      </c>
      <c r="G25" s="7">
        <f t="shared" si="1"/>
        <v>-3.2258064516161117E-2</v>
      </c>
      <c r="H25" s="7">
        <f t="shared" si="2"/>
        <v>-1</v>
      </c>
    </row>
    <row r="26" spans="5:8" x14ac:dyDescent="0.25">
      <c r="E26" s="5">
        <v>6.3999999999999897</v>
      </c>
      <c r="F26" s="7">
        <f t="shared" si="0"/>
        <v>4.746317512274785E-2</v>
      </c>
      <c r="G26" s="7">
        <f t="shared" si="1"/>
        <v>0.29032258064512806</v>
      </c>
      <c r="H26" s="7">
        <f t="shared" si="2"/>
        <v>-1</v>
      </c>
    </row>
    <row r="27" spans="5:8" x14ac:dyDescent="0.25">
      <c r="E27" s="5">
        <v>6.4999999999999902</v>
      </c>
      <c r="F27" s="7">
        <f t="shared" si="0"/>
        <v>6.3829787234040897E-2</v>
      </c>
      <c r="G27" s="7">
        <f t="shared" si="1"/>
        <v>0.61290322580642009</v>
      </c>
      <c r="H27" s="7">
        <f t="shared" si="2"/>
        <v>-1</v>
      </c>
    </row>
    <row r="28" spans="5:8" x14ac:dyDescent="0.25">
      <c r="E28" s="5">
        <v>6.5999999999999899</v>
      </c>
      <c r="F28" s="7">
        <f t="shared" si="0"/>
        <v>8.0196399345333805E-2</v>
      </c>
      <c r="G28" s="7">
        <f t="shared" si="1"/>
        <v>0.93548387096770924</v>
      </c>
      <c r="H28" s="7">
        <f t="shared" si="2"/>
        <v>-1</v>
      </c>
    </row>
    <row r="29" spans="5:8" x14ac:dyDescent="0.25">
      <c r="E29" s="5">
        <v>6.6999999999999904</v>
      </c>
      <c r="F29" s="7">
        <f t="shared" si="0"/>
        <v>9.6563011456626852E-2</v>
      </c>
      <c r="G29" s="7">
        <f t="shared" si="1"/>
        <v>1.2580645161290014</v>
      </c>
      <c r="H29" s="7">
        <f t="shared" si="2"/>
        <v>-1</v>
      </c>
    </row>
    <row r="30" spans="5:8" x14ac:dyDescent="0.25">
      <c r="E30" s="5">
        <v>6.7999999999999901</v>
      </c>
      <c r="F30" s="7">
        <f t="shared" si="0"/>
        <v>0.11292962356791976</v>
      </c>
      <c r="G30" s="7">
        <f t="shared" si="1"/>
        <v>1.5806451612902905</v>
      </c>
      <c r="H30" s="7">
        <f t="shared" si="2"/>
        <v>-1</v>
      </c>
    </row>
    <row r="31" spans="5:8" x14ac:dyDescent="0.25">
      <c r="E31" s="5">
        <v>6.8999999999999897</v>
      </c>
      <c r="F31" s="7">
        <f t="shared" si="0"/>
        <v>0.12929623567921267</v>
      </c>
      <c r="G31" s="7">
        <f t="shared" si="1"/>
        <v>1.9032258064515795</v>
      </c>
      <c r="H31" s="7">
        <f t="shared" si="2"/>
        <v>-1</v>
      </c>
    </row>
    <row r="32" spans="5:8" x14ac:dyDescent="0.25">
      <c r="E32" s="5">
        <v>6.9999999999999902</v>
      </c>
      <c r="F32" s="7">
        <f t="shared" si="0"/>
        <v>0.1456628477905057</v>
      </c>
      <c r="G32" s="7">
        <f t="shared" si="1"/>
        <v>2.2258064516128715</v>
      </c>
      <c r="H32" s="7">
        <f t="shared" si="2"/>
        <v>-1</v>
      </c>
    </row>
    <row r="33" spans="5:8" x14ac:dyDescent="0.25">
      <c r="E33" s="5">
        <v>7.0999999999999899</v>
      </c>
      <c r="F33" s="7">
        <f t="shared" si="0"/>
        <v>0.16202945990179862</v>
      </c>
      <c r="G33" s="7">
        <f t="shared" si="1"/>
        <v>2.5483870967741606</v>
      </c>
      <c r="H33" s="7">
        <f t="shared" si="2"/>
        <v>-1</v>
      </c>
    </row>
    <row r="34" spans="5:8" x14ac:dyDescent="0.25">
      <c r="E34" s="5">
        <v>7.1999999999999904</v>
      </c>
      <c r="F34" s="7">
        <f t="shared" si="0"/>
        <v>0.17839607201309166</v>
      </c>
      <c r="G34" s="7">
        <f t="shared" si="1"/>
        <v>2.8709677419354529</v>
      </c>
      <c r="H34" s="7">
        <f t="shared" si="2"/>
        <v>-1</v>
      </c>
    </row>
    <row r="35" spans="5:8" x14ac:dyDescent="0.25">
      <c r="E35" s="5">
        <v>7.2999999999999901</v>
      </c>
      <c r="F35" s="7">
        <f t="shared" si="0"/>
        <v>0.19476268412438455</v>
      </c>
      <c r="G35" s="7">
        <f t="shared" si="1"/>
        <v>3.193548387096742</v>
      </c>
      <c r="H35" s="7">
        <f t="shared" si="2"/>
        <v>-1</v>
      </c>
    </row>
    <row r="36" spans="5:8" x14ac:dyDescent="0.25">
      <c r="E36" s="5">
        <v>7.3999999999999897</v>
      </c>
      <c r="F36" s="7">
        <f t="shared" si="0"/>
        <v>0.21112929623567747</v>
      </c>
      <c r="G36" s="7">
        <f t="shared" si="1"/>
        <v>3.5161290322580312</v>
      </c>
      <c r="H36" s="7">
        <f t="shared" si="2"/>
        <v>-1</v>
      </c>
    </row>
    <row r="37" spans="5:8" x14ac:dyDescent="0.25">
      <c r="E37" s="5">
        <v>7.4999999999999902</v>
      </c>
      <c r="F37" s="7">
        <f t="shared" si="0"/>
        <v>0.2274959083469705</v>
      </c>
      <c r="G37" s="7">
        <f t="shared" si="1"/>
        <v>3.838709677419323</v>
      </c>
      <c r="H37" s="7">
        <f t="shared" si="2"/>
        <v>-1</v>
      </c>
    </row>
    <row r="38" spans="5:8" x14ac:dyDescent="0.25">
      <c r="E38" s="5">
        <v>7.5999999999999899</v>
      </c>
      <c r="F38" s="7">
        <f t="shared" si="0"/>
        <v>0.24386252045826343</v>
      </c>
      <c r="G38" s="7">
        <f t="shared" si="1"/>
        <v>4.1612903225806122</v>
      </c>
      <c r="H38" s="7">
        <f t="shared" si="2"/>
        <v>-1</v>
      </c>
    </row>
    <row r="39" spans="5:8" x14ac:dyDescent="0.25">
      <c r="E39" s="5">
        <v>7.6999999999999904</v>
      </c>
      <c r="F39" s="7">
        <f t="shared" si="0"/>
        <v>0.26022913256955649</v>
      </c>
      <c r="G39" s="7">
        <f t="shared" si="1"/>
        <v>4.483870967741904</v>
      </c>
      <c r="H39" s="7">
        <f t="shared" si="2"/>
        <v>-1</v>
      </c>
    </row>
    <row r="40" spans="5:8" x14ac:dyDescent="0.25">
      <c r="E40" s="5">
        <v>7.7999999999999901</v>
      </c>
      <c r="F40" s="7">
        <f t="shared" si="0"/>
        <v>0.27659574468084935</v>
      </c>
      <c r="G40" s="7">
        <f t="shared" si="1"/>
        <v>4.806451612903194</v>
      </c>
      <c r="H40" s="7">
        <f t="shared" si="2"/>
        <v>-1</v>
      </c>
    </row>
    <row r="41" spans="5:8" x14ac:dyDescent="0.25">
      <c r="E41" s="5">
        <v>7.8999999999999897</v>
      </c>
      <c r="F41" s="7">
        <f t="shared" si="0"/>
        <v>0.29296235679214228</v>
      </c>
      <c r="G41" s="7">
        <f t="shared" si="1"/>
        <v>5.1290322580644832</v>
      </c>
      <c r="H41" s="7">
        <f t="shared" si="2"/>
        <v>-1</v>
      </c>
    </row>
    <row r="42" spans="5:8" x14ac:dyDescent="0.25">
      <c r="E42" s="5">
        <v>7.9999999999999902</v>
      </c>
      <c r="F42" s="7">
        <f t="shared" si="0"/>
        <v>0.30932896890343531</v>
      </c>
      <c r="G42" s="7">
        <f t="shared" si="1"/>
        <v>5.451612903225775</v>
      </c>
      <c r="H42" s="7">
        <f t="shared" si="2"/>
        <v>-1</v>
      </c>
    </row>
    <row r="43" spans="5:8" x14ac:dyDescent="0.25">
      <c r="E43" s="5">
        <v>8.0999999999999908</v>
      </c>
      <c r="F43" s="7">
        <f t="shared" si="0"/>
        <v>0.3256955810147284</v>
      </c>
      <c r="G43" s="7">
        <f t="shared" si="1"/>
        <v>5.7741935483870668</v>
      </c>
      <c r="H43" s="7">
        <f t="shared" si="2"/>
        <v>-1</v>
      </c>
    </row>
    <row r="44" spans="5:8" x14ac:dyDescent="0.25">
      <c r="E44" s="5">
        <v>8.1999999999999904</v>
      </c>
      <c r="F44" s="7">
        <f t="shared" si="0"/>
        <v>0.34206219312602126</v>
      </c>
      <c r="G44" s="7">
        <f t="shared" si="1"/>
        <v>6.0967741935483559</v>
      </c>
      <c r="H44" s="7">
        <f t="shared" si="2"/>
        <v>-1</v>
      </c>
    </row>
    <row r="45" spans="5:8" x14ac:dyDescent="0.25">
      <c r="E45" s="5">
        <v>8.2999999999999794</v>
      </c>
      <c r="F45" s="7">
        <f t="shared" si="0"/>
        <v>0.35842880523731241</v>
      </c>
      <c r="G45" s="7">
        <f t="shared" si="1"/>
        <v>6.4193548387096104</v>
      </c>
      <c r="H45" s="7">
        <f t="shared" si="2"/>
        <v>-1</v>
      </c>
    </row>
    <row r="46" spans="5:8" x14ac:dyDescent="0.25">
      <c r="E46" s="5">
        <v>8.3999999999999808</v>
      </c>
      <c r="F46" s="7">
        <f t="shared" si="0"/>
        <v>0.37479541734860561</v>
      </c>
      <c r="G46" s="7">
        <f t="shared" si="1"/>
        <v>6.7419354838709058</v>
      </c>
      <c r="H46" s="7">
        <f t="shared" si="2"/>
        <v>-1</v>
      </c>
    </row>
    <row r="47" spans="5:8" x14ac:dyDescent="0.25">
      <c r="E47" s="5">
        <v>8.4999999999999805</v>
      </c>
      <c r="F47" s="7">
        <f t="shared" si="0"/>
        <v>0.39116202945989853</v>
      </c>
      <c r="G47" s="7">
        <f t="shared" si="1"/>
        <v>7.0645161290321949</v>
      </c>
      <c r="H47" s="7">
        <f t="shared" si="2"/>
        <v>-1</v>
      </c>
    </row>
    <row r="48" spans="5:8" x14ac:dyDescent="0.25">
      <c r="E48" s="5">
        <v>8.5999999999999801</v>
      </c>
      <c r="F48" s="7">
        <f t="shared" si="0"/>
        <v>0.40752864157119145</v>
      </c>
      <c r="G48" s="7">
        <f t="shared" si="1"/>
        <v>7.3870967741934841</v>
      </c>
      <c r="H48" s="7">
        <f t="shared" si="2"/>
        <v>-1</v>
      </c>
    </row>
    <row r="49" spans="5:8" x14ac:dyDescent="0.25">
      <c r="E49" s="5">
        <v>8.6999999999999797</v>
      </c>
      <c r="F49" s="7">
        <f t="shared" si="0"/>
        <v>0.42389525368248432</v>
      </c>
      <c r="G49" s="7">
        <f t="shared" si="1"/>
        <v>7.7096774193547732</v>
      </c>
      <c r="H49" s="7">
        <f t="shared" si="2"/>
        <v>-1</v>
      </c>
    </row>
    <row r="50" spans="5:8" x14ac:dyDescent="0.25">
      <c r="E50" s="5">
        <v>8.7999999999999794</v>
      </c>
      <c r="F50" s="7">
        <f t="shared" si="0"/>
        <v>0.44026186579377724</v>
      </c>
      <c r="G50" s="7">
        <f t="shared" si="1"/>
        <v>8.0322580645160624</v>
      </c>
      <c r="H50" s="7">
        <f t="shared" si="2"/>
        <v>-1</v>
      </c>
    </row>
    <row r="51" spans="5:8" x14ac:dyDescent="0.25">
      <c r="E51" s="5">
        <v>8.8999999999999808</v>
      </c>
      <c r="F51" s="7">
        <f t="shared" si="0"/>
        <v>0.45662847790507044</v>
      </c>
      <c r="G51" s="7">
        <f t="shared" si="1"/>
        <v>8.3548387096773578</v>
      </c>
      <c r="H51" s="7">
        <f t="shared" si="2"/>
        <v>-1</v>
      </c>
    </row>
    <row r="52" spans="5:8" x14ac:dyDescent="0.25">
      <c r="E52" s="5">
        <v>8.9999999999999805</v>
      </c>
      <c r="F52" s="7">
        <f t="shared" si="0"/>
        <v>0.47299509001636336</v>
      </c>
      <c r="G52" s="7">
        <f t="shared" si="1"/>
        <v>8.677419354838646</v>
      </c>
      <c r="H52" s="7">
        <f t="shared" si="2"/>
        <v>-1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BAB2-E7FF-438F-954A-2DBC99A4C5D2}">
  <dimension ref="A1:G52"/>
  <sheetViews>
    <sheetView zoomScale="140" zoomScaleNormal="140" workbookViewId="0">
      <selection activeCell="D4" sqref="D4"/>
    </sheetView>
  </sheetViews>
  <sheetFormatPr defaultRowHeight="15" x14ac:dyDescent="0.25"/>
  <cols>
    <col min="1" max="1" width="13.7109375" bestFit="1" customWidth="1"/>
    <col min="2" max="2" width="11.5703125" bestFit="1" customWidth="1"/>
    <col min="7" max="7" width="11.7109375" bestFit="1" customWidth="1"/>
  </cols>
  <sheetData>
    <row r="1" spans="1:7" x14ac:dyDescent="0.25">
      <c r="A1" t="s">
        <v>0</v>
      </c>
      <c r="B1">
        <v>6</v>
      </c>
      <c r="E1" t="s">
        <v>8</v>
      </c>
      <c r="F1" t="s">
        <v>5</v>
      </c>
      <c r="G1" t="s">
        <v>19</v>
      </c>
    </row>
    <row r="2" spans="1:7" x14ac:dyDescent="0.25">
      <c r="A2" t="s">
        <v>1</v>
      </c>
      <c r="B2" s="1">
        <v>45192</v>
      </c>
      <c r="E2" s="5">
        <v>4</v>
      </c>
      <c r="F2" s="7">
        <f>(E2-$B$5)/$B$5</f>
        <v>-0.34533551554828151</v>
      </c>
      <c r="G2" s="8">
        <f>((E2+MAX(0,$B$1-E2))-($B$5+$D$7))/($B$5+$D$7)</f>
        <v>-4.7619047619047727E-2</v>
      </c>
    </row>
    <row r="3" spans="1:7" x14ac:dyDescent="0.25">
      <c r="A3" t="s">
        <v>3</v>
      </c>
      <c r="B3" t="s">
        <v>4</v>
      </c>
      <c r="E3" s="5">
        <v>4.0999999999999996</v>
      </c>
      <c r="F3" s="7">
        <f t="shared" ref="F3:F52" si="0">(E3-$B$5)/$B$5</f>
        <v>-0.32896890343698865</v>
      </c>
      <c r="G3" s="8">
        <f t="shared" ref="G3:G52" si="1">((E3+MAX(0,$B$1-E3))-($B$5+$D$7))/($B$5+$D$7)</f>
        <v>-4.7619047619047727E-2</v>
      </c>
    </row>
    <row r="4" spans="1:7" x14ac:dyDescent="0.25">
      <c r="E4" s="5">
        <v>4.2</v>
      </c>
      <c r="F4" s="7">
        <f t="shared" si="0"/>
        <v>-0.31260229132569561</v>
      </c>
      <c r="G4" s="8">
        <f t="shared" si="1"/>
        <v>-4.7619047619047727E-2</v>
      </c>
    </row>
    <row r="5" spans="1:7" x14ac:dyDescent="0.25">
      <c r="A5" t="s">
        <v>2</v>
      </c>
      <c r="B5">
        <v>6.11</v>
      </c>
      <c r="E5" s="5">
        <v>4.3</v>
      </c>
      <c r="F5" s="7">
        <f t="shared" si="0"/>
        <v>-0.29623567921440269</v>
      </c>
      <c r="G5" s="8">
        <f t="shared" si="1"/>
        <v>-4.7619047619047727E-2</v>
      </c>
    </row>
    <row r="6" spans="1:7" x14ac:dyDescent="0.25">
      <c r="E6" s="5">
        <v>4.4000000000000004</v>
      </c>
      <c r="F6" s="7">
        <f t="shared" si="0"/>
        <v>-0.27986906710310966</v>
      </c>
      <c r="G6" s="8">
        <f t="shared" si="1"/>
        <v>-4.7619047619047727E-2</v>
      </c>
    </row>
    <row r="7" spans="1:7" x14ac:dyDescent="0.25">
      <c r="A7" t="s">
        <v>12</v>
      </c>
      <c r="C7" s="3">
        <f>0.11+0.2</f>
        <v>0.31</v>
      </c>
      <c r="D7" s="3">
        <f>-0.11+0.3</f>
        <v>0.19</v>
      </c>
      <c r="E7" s="5">
        <v>4.5</v>
      </c>
      <c r="F7" s="7">
        <f t="shared" si="0"/>
        <v>-0.26350245499181674</v>
      </c>
      <c r="G7" s="8">
        <f t="shared" si="1"/>
        <v>-4.7619047619047727E-2</v>
      </c>
    </row>
    <row r="8" spans="1:7" x14ac:dyDescent="0.25">
      <c r="E8" s="5">
        <v>4.5999999999999996</v>
      </c>
      <c r="F8" s="7">
        <f t="shared" si="0"/>
        <v>-0.24713584288052384</v>
      </c>
      <c r="G8" s="8">
        <f t="shared" si="1"/>
        <v>-4.7619047619047727E-2</v>
      </c>
    </row>
    <row r="9" spans="1:7" x14ac:dyDescent="0.25">
      <c r="E9" s="5">
        <v>4.7</v>
      </c>
      <c r="F9" s="7">
        <f t="shared" si="0"/>
        <v>-0.23076923076923078</v>
      </c>
      <c r="G9" s="8">
        <f t="shared" si="1"/>
        <v>-4.7619047619047727E-2</v>
      </c>
    </row>
    <row r="10" spans="1:7" x14ac:dyDescent="0.25">
      <c r="E10" s="5">
        <v>4.8</v>
      </c>
      <c r="F10" s="7">
        <f t="shared" si="0"/>
        <v>-0.21440261865793789</v>
      </c>
      <c r="G10" s="8">
        <f t="shared" si="1"/>
        <v>-4.7619047619047727E-2</v>
      </c>
    </row>
    <row r="11" spans="1:7" x14ac:dyDescent="0.25">
      <c r="E11" s="5">
        <v>4.9000000000000004</v>
      </c>
      <c r="F11" s="7">
        <f t="shared" si="0"/>
        <v>-0.19803600654664483</v>
      </c>
      <c r="G11" s="8">
        <f t="shared" si="1"/>
        <v>-4.7619047619047727E-2</v>
      </c>
    </row>
    <row r="12" spans="1:7" x14ac:dyDescent="0.25">
      <c r="E12" s="5">
        <v>5</v>
      </c>
      <c r="F12" s="7">
        <f t="shared" si="0"/>
        <v>-0.18166939443535193</v>
      </c>
      <c r="G12" s="8">
        <f t="shared" si="1"/>
        <v>-4.7619047619047727E-2</v>
      </c>
    </row>
    <row r="13" spans="1:7" x14ac:dyDescent="0.25">
      <c r="E13" s="5">
        <v>5.0999999999999996</v>
      </c>
      <c r="F13" s="7">
        <f t="shared" si="0"/>
        <v>-0.16530278232405901</v>
      </c>
      <c r="G13" s="8">
        <f t="shared" si="1"/>
        <v>-4.7619047619047727E-2</v>
      </c>
    </row>
    <row r="14" spans="1:7" x14ac:dyDescent="0.25">
      <c r="E14" s="5">
        <v>5.2</v>
      </c>
      <c r="F14" s="7">
        <f t="shared" si="0"/>
        <v>-0.14893617021276598</v>
      </c>
      <c r="G14" s="8">
        <f t="shared" si="1"/>
        <v>-4.7619047619047727E-2</v>
      </c>
    </row>
    <row r="15" spans="1:7" x14ac:dyDescent="0.25">
      <c r="E15" s="5">
        <v>5.3</v>
      </c>
      <c r="F15" s="7">
        <f t="shared" si="0"/>
        <v>-0.13256955810147306</v>
      </c>
      <c r="G15" s="8">
        <f t="shared" si="1"/>
        <v>-4.7619047619047727E-2</v>
      </c>
    </row>
    <row r="16" spans="1:7" x14ac:dyDescent="0.25">
      <c r="E16" s="5">
        <v>5.4</v>
      </c>
      <c r="F16" s="7">
        <f t="shared" si="0"/>
        <v>-0.11620294599018002</v>
      </c>
      <c r="G16" s="8">
        <f t="shared" si="1"/>
        <v>-4.7619047619047727E-2</v>
      </c>
    </row>
    <row r="17" spans="5:7" x14ac:dyDescent="0.25">
      <c r="E17" s="5">
        <v>5.4999999999999902</v>
      </c>
      <c r="F17" s="7">
        <f t="shared" si="0"/>
        <v>-9.9836333878888711E-2</v>
      </c>
      <c r="G17" s="8">
        <f t="shared" si="1"/>
        <v>-4.7619047619047727E-2</v>
      </c>
    </row>
    <row r="18" spans="5:7" x14ac:dyDescent="0.25">
      <c r="E18" s="5">
        <v>5.5999999999999899</v>
      </c>
      <c r="F18" s="7">
        <f t="shared" si="0"/>
        <v>-8.3469721767595817E-2</v>
      </c>
      <c r="G18" s="8">
        <f t="shared" si="1"/>
        <v>-4.7619047619047727E-2</v>
      </c>
    </row>
    <row r="19" spans="5:7" x14ac:dyDescent="0.25">
      <c r="E19" s="5">
        <v>5.6999999999999904</v>
      </c>
      <c r="F19" s="7">
        <f t="shared" si="0"/>
        <v>-6.710310965630277E-2</v>
      </c>
      <c r="G19" s="8">
        <f t="shared" si="1"/>
        <v>-4.7619047619047727E-2</v>
      </c>
    </row>
    <row r="20" spans="5:7" x14ac:dyDescent="0.25">
      <c r="E20" s="5">
        <v>5.7999999999999901</v>
      </c>
      <c r="F20" s="7">
        <f t="shared" si="0"/>
        <v>-5.0736497545009862E-2</v>
      </c>
      <c r="G20" s="8">
        <f t="shared" si="1"/>
        <v>-4.7619047619047727E-2</v>
      </c>
    </row>
    <row r="21" spans="5:7" x14ac:dyDescent="0.25">
      <c r="E21" s="5">
        <v>5.8999999999999897</v>
      </c>
      <c r="F21" s="7">
        <f t="shared" si="0"/>
        <v>-3.4369885433716961E-2</v>
      </c>
      <c r="G21" s="8">
        <f t="shared" si="1"/>
        <v>-4.7619047619047727E-2</v>
      </c>
    </row>
    <row r="22" spans="5:7" x14ac:dyDescent="0.25">
      <c r="E22" s="5">
        <v>5.9999999999999902</v>
      </c>
      <c r="F22" s="7">
        <f t="shared" si="0"/>
        <v>-1.8003273322423911E-2</v>
      </c>
      <c r="G22" s="8">
        <f t="shared" si="1"/>
        <v>-4.7619047619047727E-2</v>
      </c>
    </row>
    <row r="23" spans="5:7" x14ac:dyDescent="0.25">
      <c r="E23" s="5">
        <v>6.0999999999999899</v>
      </c>
      <c r="F23" s="7">
        <f t="shared" si="0"/>
        <v>-1.6366612111310057E-3</v>
      </c>
      <c r="G23" s="8">
        <f t="shared" si="1"/>
        <v>-3.1746031746033465E-2</v>
      </c>
    </row>
    <row r="24" spans="5:7" x14ac:dyDescent="0.25">
      <c r="E24" s="5">
        <v>6.1999999999999904</v>
      </c>
      <c r="F24" s="7">
        <f t="shared" si="0"/>
        <v>1.4729950900162042E-2</v>
      </c>
      <c r="G24" s="8">
        <f t="shared" si="1"/>
        <v>-1.5873015873017506E-2</v>
      </c>
    </row>
    <row r="25" spans="5:7" x14ac:dyDescent="0.25">
      <c r="E25" s="5">
        <v>6.2999999999999901</v>
      </c>
      <c r="F25" s="7">
        <f t="shared" si="0"/>
        <v>3.1096563011454945E-2</v>
      </c>
      <c r="G25" s="8">
        <f t="shared" si="1"/>
        <v>-1.6917684184764289E-15</v>
      </c>
    </row>
    <row r="26" spans="5:7" x14ac:dyDescent="0.25">
      <c r="E26" s="5">
        <v>6.3999999999999897</v>
      </c>
      <c r="F26" s="7">
        <f t="shared" si="0"/>
        <v>4.746317512274785E-2</v>
      </c>
      <c r="G26" s="8">
        <f t="shared" si="1"/>
        <v>1.5873015873014124E-2</v>
      </c>
    </row>
    <row r="27" spans="5:7" x14ac:dyDescent="0.25">
      <c r="E27" s="5">
        <v>6.4999999999999902</v>
      </c>
      <c r="F27" s="7">
        <f t="shared" si="0"/>
        <v>6.3829787234040897E-2</v>
      </c>
      <c r="G27" s="8">
        <f t="shared" si="1"/>
        <v>3.1746031746030079E-2</v>
      </c>
    </row>
    <row r="28" spans="5:7" x14ac:dyDescent="0.25">
      <c r="E28" s="5">
        <v>6.5999999999999899</v>
      </c>
      <c r="F28" s="7">
        <f t="shared" si="0"/>
        <v>8.0196399345333805E-2</v>
      </c>
      <c r="G28" s="8">
        <f t="shared" si="1"/>
        <v>4.7619047619045896E-2</v>
      </c>
    </row>
    <row r="29" spans="5:7" x14ac:dyDescent="0.25">
      <c r="E29" s="5">
        <v>6.6999999999999904</v>
      </c>
      <c r="F29" s="7">
        <f t="shared" si="0"/>
        <v>9.6563011456626852E-2</v>
      </c>
      <c r="G29" s="8">
        <f t="shared" si="1"/>
        <v>6.3492063492061851E-2</v>
      </c>
    </row>
    <row r="30" spans="5:7" x14ac:dyDescent="0.25">
      <c r="E30" s="5">
        <v>6.7999999999999901</v>
      </c>
      <c r="F30" s="7">
        <f t="shared" si="0"/>
        <v>0.11292962356791976</v>
      </c>
      <c r="G30" s="8">
        <f t="shared" si="1"/>
        <v>7.9365079365077668E-2</v>
      </c>
    </row>
    <row r="31" spans="5:7" x14ac:dyDescent="0.25">
      <c r="E31" s="5">
        <v>6.8999999999999897</v>
      </c>
      <c r="F31" s="7">
        <f t="shared" si="0"/>
        <v>0.12929623567921267</v>
      </c>
      <c r="G31" s="8">
        <f t="shared" si="1"/>
        <v>9.5238095238093484E-2</v>
      </c>
    </row>
    <row r="32" spans="5:7" x14ac:dyDescent="0.25">
      <c r="E32" s="5">
        <v>6.9999999999999902</v>
      </c>
      <c r="F32" s="7">
        <f t="shared" si="0"/>
        <v>0.1456628477905057</v>
      </c>
      <c r="G32" s="8">
        <f t="shared" si="1"/>
        <v>0.11111111111110944</v>
      </c>
    </row>
    <row r="33" spans="5:7" x14ac:dyDescent="0.25">
      <c r="E33" s="5">
        <v>7.0999999999999899</v>
      </c>
      <c r="F33" s="7">
        <f t="shared" si="0"/>
        <v>0.16202945990179862</v>
      </c>
      <c r="G33" s="8">
        <f t="shared" si="1"/>
        <v>0.12698412698412526</v>
      </c>
    </row>
    <row r="34" spans="5:7" x14ac:dyDescent="0.25">
      <c r="E34" s="5">
        <v>7.1999999999999904</v>
      </c>
      <c r="F34" s="7">
        <f t="shared" si="0"/>
        <v>0.17839607201309166</v>
      </c>
      <c r="G34" s="8">
        <f t="shared" si="1"/>
        <v>0.14285714285714121</v>
      </c>
    </row>
    <row r="35" spans="5:7" x14ac:dyDescent="0.25">
      <c r="E35" s="5">
        <v>7.2999999999999901</v>
      </c>
      <c r="F35" s="7">
        <f t="shared" si="0"/>
        <v>0.19476268412438455</v>
      </c>
      <c r="G35" s="8">
        <f t="shared" si="1"/>
        <v>0.15873015873015703</v>
      </c>
    </row>
    <row r="36" spans="5:7" x14ac:dyDescent="0.25">
      <c r="E36" s="5">
        <v>7.3999999999999897</v>
      </c>
      <c r="F36" s="7">
        <f t="shared" si="0"/>
        <v>0.21112929623567747</v>
      </c>
      <c r="G36" s="8">
        <f t="shared" si="1"/>
        <v>0.17460317460317284</v>
      </c>
    </row>
    <row r="37" spans="5:7" x14ac:dyDescent="0.25">
      <c r="E37" s="5">
        <v>7.4999999999999902</v>
      </c>
      <c r="F37" s="7">
        <f t="shared" si="0"/>
        <v>0.2274959083469705</v>
      </c>
      <c r="G37" s="8">
        <f t="shared" si="1"/>
        <v>0.1904761904761888</v>
      </c>
    </row>
    <row r="38" spans="5:7" x14ac:dyDescent="0.25">
      <c r="E38" s="5">
        <v>7.5999999999999899</v>
      </c>
      <c r="F38" s="7">
        <f t="shared" si="0"/>
        <v>0.24386252045826343</v>
      </c>
      <c r="G38" s="8">
        <f t="shared" si="1"/>
        <v>0.20634920634920462</v>
      </c>
    </row>
    <row r="39" spans="5:7" x14ac:dyDescent="0.25">
      <c r="E39" s="5">
        <v>7.6999999999999904</v>
      </c>
      <c r="F39" s="7">
        <f t="shared" si="0"/>
        <v>0.26022913256955649</v>
      </c>
      <c r="G39" s="8">
        <f t="shared" si="1"/>
        <v>0.22222222222222057</v>
      </c>
    </row>
    <row r="40" spans="5:7" x14ac:dyDescent="0.25">
      <c r="E40" s="5">
        <v>7.7999999999999901</v>
      </c>
      <c r="F40" s="7">
        <f t="shared" si="0"/>
        <v>0.27659574468084935</v>
      </c>
      <c r="G40" s="8">
        <f t="shared" si="1"/>
        <v>0.23809523809523639</v>
      </c>
    </row>
    <row r="41" spans="5:7" x14ac:dyDescent="0.25">
      <c r="E41" s="5">
        <v>7.8999999999999897</v>
      </c>
      <c r="F41" s="7">
        <f t="shared" si="0"/>
        <v>0.29296235679214228</v>
      </c>
      <c r="G41" s="8">
        <f t="shared" si="1"/>
        <v>0.25396825396825218</v>
      </c>
    </row>
    <row r="42" spans="5:7" x14ac:dyDescent="0.25">
      <c r="E42" s="5">
        <v>7.9999999999999902</v>
      </c>
      <c r="F42" s="7">
        <f t="shared" si="0"/>
        <v>0.30932896890343531</v>
      </c>
      <c r="G42" s="8">
        <f t="shared" si="1"/>
        <v>0.26984126984126816</v>
      </c>
    </row>
    <row r="43" spans="5:7" x14ac:dyDescent="0.25">
      <c r="E43" s="5">
        <v>8.0999999999999908</v>
      </c>
      <c r="F43" s="7">
        <f t="shared" si="0"/>
        <v>0.3256955810147284</v>
      </c>
      <c r="G43" s="8">
        <f t="shared" si="1"/>
        <v>0.28571428571428409</v>
      </c>
    </row>
    <row r="44" spans="5:7" x14ac:dyDescent="0.25">
      <c r="E44" s="5">
        <v>8.1999999999999904</v>
      </c>
      <c r="F44" s="7">
        <f t="shared" si="0"/>
        <v>0.34206219312602126</v>
      </c>
      <c r="G44" s="8">
        <f t="shared" si="1"/>
        <v>0.30158730158729991</v>
      </c>
    </row>
    <row r="45" spans="5:7" x14ac:dyDescent="0.25">
      <c r="E45" s="5">
        <v>8.2999999999999794</v>
      </c>
      <c r="F45" s="7">
        <f t="shared" si="0"/>
        <v>0.35842880523731241</v>
      </c>
      <c r="G45" s="8">
        <f t="shared" si="1"/>
        <v>0.31746031746031406</v>
      </c>
    </row>
    <row r="46" spans="5:7" x14ac:dyDescent="0.25">
      <c r="E46" s="5">
        <v>8.3999999999999808</v>
      </c>
      <c r="F46" s="7">
        <f t="shared" si="0"/>
        <v>0.37479541734860561</v>
      </c>
      <c r="G46" s="8">
        <f t="shared" si="1"/>
        <v>0.33333333333333015</v>
      </c>
    </row>
    <row r="47" spans="5:7" x14ac:dyDescent="0.25">
      <c r="E47" s="5">
        <v>8.4999999999999805</v>
      </c>
      <c r="F47" s="7">
        <f t="shared" si="0"/>
        <v>0.39116202945989853</v>
      </c>
      <c r="G47" s="8">
        <f t="shared" si="1"/>
        <v>0.34920634920634597</v>
      </c>
    </row>
    <row r="48" spans="5:7" x14ac:dyDescent="0.25">
      <c r="E48" s="5">
        <v>8.5999999999999801</v>
      </c>
      <c r="F48" s="7">
        <f t="shared" si="0"/>
        <v>0.40752864157119145</v>
      </c>
      <c r="G48" s="8">
        <f t="shared" si="1"/>
        <v>0.36507936507936178</v>
      </c>
    </row>
    <row r="49" spans="5:7" x14ac:dyDescent="0.25">
      <c r="E49" s="5">
        <v>8.6999999999999797</v>
      </c>
      <c r="F49" s="7">
        <f t="shared" si="0"/>
        <v>0.42389525368248432</v>
      </c>
      <c r="G49" s="8">
        <f t="shared" si="1"/>
        <v>0.3809523809523776</v>
      </c>
    </row>
    <row r="50" spans="5:7" x14ac:dyDescent="0.25">
      <c r="E50" s="5">
        <v>8.7999999999999794</v>
      </c>
      <c r="F50" s="7">
        <f t="shared" si="0"/>
        <v>0.44026186579377724</v>
      </c>
      <c r="G50" s="8">
        <f t="shared" si="1"/>
        <v>0.39682539682539342</v>
      </c>
    </row>
    <row r="51" spans="5:7" x14ac:dyDescent="0.25">
      <c r="E51" s="5">
        <v>8.8999999999999808</v>
      </c>
      <c r="F51" s="7">
        <f t="shared" si="0"/>
        <v>0.45662847790507044</v>
      </c>
      <c r="G51" s="8">
        <f t="shared" si="1"/>
        <v>0.41269841269840951</v>
      </c>
    </row>
    <row r="52" spans="5:7" x14ac:dyDescent="0.25">
      <c r="E52" s="5">
        <v>8.9999999999999805</v>
      </c>
      <c r="F52" s="7">
        <f t="shared" si="0"/>
        <v>0.47299509001636336</v>
      </c>
      <c r="G52" s="8">
        <f t="shared" si="1"/>
        <v>0.42857142857142533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Sheet1</vt:lpstr>
      <vt:lpstr>Sheet2</vt:lpstr>
      <vt:lpstr>Protective PUT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2023-06-19T05:35:20Z</dcterms:created>
  <dcterms:modified xsi:type="dcterms:W3CDTF">2023-06-26T16:36:59Z</dcterms:modified>
</cp:coreProperties>
</file>