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aolo\Desktop\"/>
    </mc:Choice>
  </mc:AlternateContent>
  <xr:revisionPtr revIDLastSave="0" documentId="13_ncr:1_{EA0ABB3B-0076-478F-BD23-B9EC60712505}" xr6:coauthVersionLast="47" xr6:coauthVersionMax="47" xr10:uidLastSave="{00000000-0000-0000-0000-000000000000}"/>
  <bookViews>
    <workbookView xWindow="-120" yWindow="-120" windowWidth="25440" windowHeight="15270" tabRatio="830" xr2:uid="{A40013AB-E99F-4C74-B794-06A981A2D234}"/>
  </bookViews>
  <sheets>
    <sheet name="Stato patrimoniale" sheetId="1" r:id="rId1"/>
    <sheet name="Per tipo" sheetId="8" r:id="rId2"/>
    <sheet name="Per classe" sheetId="9" r:id="rId3"/>
    <sheet name="Per valuta" sheetId="10" r:id="rId4"/>
    <sheet name="Per Area" sheetId="12" r:id="rId5"/>
    <sheet name="Azionario per Area" sheetId="22" r:id="rId6"/>
    <sheet name="Valute" sheetId="3" r:id="rId7"/>
    <sheet name="ValuteAutoDownload" sheetId="2" r:id="rId8"/>
  </sheets>
  <definedNames>
    <definedName name="_xlnm._FilterDatabase" localSheetId="0" hidden="1">'Stato patrimoniale'!$A$1:$Z$2</definedName>
    <definedName name="ExternalData_1" localSheetId="7" hidden="1">ValuteAutoDownload!$B$1:$D$31</definedName>
    <definedName name="ExternalData_2" localSheetId="7" hidden="1">ValuteAutoDownload!#REF!</definedName>
    <definedName name="ExternalData_3" localSheetId="7" hidden="1">ValuteAutoDownload!$G$1:$K$149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22" l="1"/>
  <c r="P19" i="22"/>
  <c r="C19" i="22"/>
  <c r="B19" i="22"/>
  <c r="Q18" i="22"/>
  <c r="P18" i="22"/>
  <c r="S18" i="22" s="1"/>
  <c r="C18" i="22"/>
  <c r="B18" i="22"/>
  <c r="Q17" i="22"/>
  <c r="P17" i="22"/>
  <c r="C17" i="22"/>
  <c r="B17" i="22"/>
  <c r="Q16" i="22"/>
  <c r="P16" i="22"/>
  <c r="C16" i="22"/>
  <c r="B16" i="22"/>
  <c r="Q15" i="22"/>
  <c r="P15" i="22"/>
  <c r="C15" i="22"/>
  <c r="B15" i="22"/>
  <c r="Q14" i="22"/>
  <c r="P14" i="22"/>
  <c r="S14" i="22" s="1"/>
  <c r="C14" i="22"/>
  <c r="B14" i="22"/>
  <c r="Q13" i="22"/>
  <c r="P13" i="22"/>
  <c r="C13" i="22"/>
  <c r="B13" i="22"/>
  <c r="Q12" i="22"/>
  <c r="P12" i="22"/>
  <c r="S12" i="22" s="1"/>
  <c r="C12" i="22"/>
  <c r="B12" i="22"/>
  <c r="Q11" i="22"/>
  <c r="P11" i="22"/>
  <c r="C11" i="22"/>
  <c r="B11" i="22"/>
  <c r="Q10" i="22"/>
  <c r="P10" i="22"/>
  <c r="C10" i="22"/>
  <c r="B10" i="22"/>
  <c r="Q9" i="22"/>
  <c r="P9" i="22"/>
  <c r="C9" i="22"/>
  <c r="B9" i="22"/>
  <c r="Q8" i="22"/>
  <c r="P8" i="22"/>
  <c r="S8" i="22" s="1"/>
  <c r="C8" i="22"/>
  <c r="B8" i="22"/>
  <c r="Q7" i="22"/>
  <c r="P7" i="22"/>
  <c r="C7" i="22"/>
  <c r="B7" i="22"/>
  <c r="Q6" i="22"/>
  <c r="P6" i="22"/>
  <c r="S6" i="22" s="1"/>
  <c r="C6" i="22"/>
  <c r="B6" i="22"/>
  <c r="Q5" i="22"/>
  <c r="P5" i="22"/>
  <c r="B5" i="22"/>
  <c r="Q4" i="22"/>
  <c r="P4" i="22"/>
  <c r="S4" i="22" s="1"/>
  <c r="C4" i="22"/>
  <c r="B4" i="22"/>
  <c r="Q3" i="22"/>
  <c r="P3" i="22"/>
  <c r="C3" i="22"/>
  <c r="B3" i="22"/>
  <c r="Q19" i="12"/>
  <c r="P19" i="12"/>
  <c r="C19" i="12"/>
  <c r="B19" i="12"/>
  <c r="Q18" i="12"/>
  <c r="P18" i="12"/>
  <c r="C18" i="12"/>
  <c r="B18" i="12"/>
  <c r="Q17" i="12"/>
  <c r="P17" i="12"/>
  <c r="C17" i="12"/>
  <c r="B17" i="12"/>
  <c r="Q16" i="12"/>
  <c r="P16" i="12"/>
  <c r="C16" i="12"/>
  <c r="B16" i="12"/>
  <c r="Q15" i="12"/>
  <c r="P15" i="12"/>
  <c r="C15" i="12"/>
  <c r="B15" i="12"/>
  <c r="Q14" i="12"/>
  <c r="P14" i="12"/>
  <c r="C14" i="12"/>
  <c r="B14" i="12"/>
  <c r="Q13" i="12"/>
  <c r="P13" i="12"/>
  <c r="C13" i="12"/>
  <c r="B13" i="12"/>
  <c r="Q12" i="12"/>
  <c r="P12" i="12"/>
  <c r="C12" i="12"/>
  <c r="B12" i="12"/>
  <c r="Q11" i="12"/>
  <c r="P11" i="12"/>
  <c r="C11" i="12"/>
  <c r="B11" i="12"/>
  <c r="Q10" i="12"/>
  <c r="P10" i="12"/>
  <c r="C10" i="12"/>
  <c r="B10" i="12"/>
  <c r="Q9" i="12"/>
  <c r="P9" i="12"/>
  <c r="C9" i="12"/>
  <c r="B9" i="12"/>
  <c r="Q8" i="12"/>
  <c r="P8" i="12"/>
  <c r="C8" i="12"/>
  <c r="B8" i="12"/>
  <c r="Q7" i="12"/>
  <c r="P7" i="12"/>
  <c r="C7" i="12"/>
  <c r="B7" i="12"/>
  <c r="Q6" i="12"/>
  <c r="P6" i="12"/>
  <c r="C6" i="12"/>
  <c r="B6" i="12"/>
  <c r="Q5" i="12"/>
  <c r="P5" i="12"/>
  <c r="B5" i="12"/>
  <c r="Q4" i="12"/>
  <c r="P4" i="12"/>
  <c r="C4" i="12"/>
  <c r="B4" i="12"/>
  <c r="Q3" i="12"/>
  <c r="P3" i="12"/>
  <c r="C3" i="12"/>
  <c r="B3" i="12"/>
  <c r="Q7" i="10"/>
  <c r="P7" i="10"/>
  <c r="C7" i="10"/>
  <c r="B7" i="10"/>
  <c r="Q6" i="10"/>
  <c r="P6" i="10"/>
  <c r="C6" i="10"/>
  <c r="B6" i="10"/>
  <c r="Q5" i="10"/>
  <c r="P5" i="10"/>
  <c r="C5" i="10"/>
  <c r="B5" i="10"/>
  <c r="Q4" i="10"/>
  <c r="P4" i="10"/>
  <c r="C4" i="10"/>
  <c r="B4" i="10"/>
  <c r="Q3" i="10"/>
  <c r="P3" i="10"/>
  <c r="B3" i="10"/>
  <c r="P4" i="9"/>
  <c r="Q4" i="9"/>
  <c r="P5" i="9"/>
  <c r="S5" i="9" s="1"/>
  <c r="Q5" i="9"/>
  <c r="Q3" i="9"/>
  <c r="P3" i="9"/>
  <c r="B4" i="9"/>
  <c r="C4" i="9"/>
  <c r="B5" i="9"/>
  <c r="C5" i="9"/>
  <c r="B3" i="9"/>
  <c r="P4" i="8"/>
  <c r="S4" i="8" s="1"/>
  <c r="Q4" i="8"/>
  <c r="R4" i="8" s="1"/>
  <c r="P5" i="8"/>
  <c r="S5" i="8" s="1"/>
  <c r="Q5" i="8"/>
  <c r="R5" i="8" s="1"/>
  <c r="P6" i="8"/>
  <c r="S6" i="8" s="1"/>
  <c r="Q6" i="8"/>
  <c r="R6" i="8" s="1"/>
  <c r="P7" i="8"/>
  <c r="S7" i="8" s="1"/>
  <c r="Q7" i="8"/>
  <c r="R7" i="8" s="1"/>
  <c r="P8" i="8"/>
  <c r="S8" i="8" s="1"/>
  <c r="Q8" i="8"/>
  <c r="R8" i="8" s="1"/>
  <c r="Q3" i="8"/>
  <c r="P3" i="8"/>
  <c r="C4" i="8"/>
  <c r="D4" i="8" s="1"/>
  <c r="E4" i="8"/>
  <c r="C5" i="8"/>
  <c r="D5" i="8" s="1"/>
  <c r="E5" i="8"/>
  <c r="C6" i="8"/>
  <c r="D6" i="8"/>
  <c r="E6" i="8"/>
  <c r="C7" i="8"/>
  <c r="D7" i="8" s="1"/>
  <c r="E7" i="8"/>
  <c r="C8" i="8"/>
  <c r="D8" i="8"/>
  <c r="E8" i="8"/>
  <c r="B4" i="8"/>
  <c r="B5" i="8"/>
  <c r="B6" i="8"/>
  <c r="B7" i="8"/>
  <c r="B8" i="8"/>
  <c r="B3" i="8"/>
  <c r="X2" i="1"/>
  <c r="N2" i="1"/>
  <c r="S7" i="10"/>
  <c r="S6" i="10"/>
  <c r="S5" i="22"/>
  <c r="S7" i="22"/>
  <c r="S9" i="22"/>
  <c r="S10" i="22"/>
  <c r="S11" i="22"/>
  <c r="S13" i="22"/>
  <c r="S15" i="22"/>
  <c r="S17" i="22"/>
  <c r="S19" i="22"/>
  <c r="S3" i="22"/>
  <c r="R14" i="22" l="1"/>
  <c r="R10" i="22"/>
  <c r="R6" i="22"/>
  <c r="R4" i="22"/>
  <c r="R13" i="22"/>
  <c r="R9" i="22"/>
  <c r="R5" i="22"/>
  <c r="R12" i="22"/>
  <c r="R7" i="10"/>
  <c r="R6" i="10"/>
  <c r="R8" i="22"/>
  <c r="R17" i="22"/>
  <c r="R5" i="9"/>
  <c r="R19" i="22"/>
  <c r="R15" i="22"/>
  <c r="R11" i="22"/>
  <c r="R7" i="22"/>
  <c r="R18" i="22"/>
  <c r="R3" i="22"/>
  <c r="S5" i="10" l="1"/>
  <c r="S19" i="12"/>
  <c r="S16" i="12"/>
  <c r="S15" i="12"/>
  <c r="S14" i="12"/>
  <c r="S13" i="12"/>
  <c r="S12" i="12"/>
  <c r="S11" i="12"/>
  <c r="S10" i="12"/>
  <c r="S8" i="12"/>
  <c r="S7" i="12"/>
  <c r="S6" i="12"/>
  <c r="Y2" i="1" l="1"/>
  <c r="R18" i="12"/>
  <c r="S18" i="12"/>
  <c r="R19" i="12"/>
  <c r="R13" i="12"/>
  <c r="R7" i="12"/>
  <c r="R11" i="12"/>
  <c r="R16" i="12"/>
  <c r="R12" i="12"/>
  <c r="R8" i="12"/>
  <c r="R17" i="12"/>
  <c r="S17" i="12" s="1"/>
  <c r="R6" i="12"/>
  <c r="R10" i="12"/>
  <c r="R15" i="12"/>
  <c r="R14" i="12"/>
  <c r="R5" i="10"/>
  <c r="Z2" i="1" l="1"/>
  <c r="R16" i="22"/>
  <c r="S16" i="22" s="1"/>
  <c r="R9" i="12"/>
  <c r="S9" i="12" s="1"/>
  <c r="S5" i="12" l="1"/>
  <c r="S4" i="9"/>
  <c r="B2" i="3"/>
  <c r="B4" i="3" l="1"/>
  <c r="R4" i="9"/>
  <c r="R4" i="12"/>
  <c r="R5" i="12"/>
  <c r="S4" i="12"/>
  <c r="B133" i="3"/>
  <c r="B107" i="3"/>
  <c r="B75" i="3"/>
  <c r="B159" i="3"/>
  <c r="B149" i="3"/>
  <c r="B131" i="3"/>
  <c r="B105" i="3"/>
  <c r="B73" i="3"/>
  <c r="B41" i="3"/>
  <c r="B9" i="3"/>
  <c r="B174" i="3"/>
  <c r="B166" i="3"/>
  <c r="B158" i="3"/>
  <c r="B167" i="3"/>
  <c r="B147" i="3"/>
  <c r="B129" i="3"/>
  <c r="B99" i="3"/>
  <c r="B67" i="3"/>
  <c r="B35" i="3"/>
  <c r="B151" i="3"/>
  <c r="B173" i="3"/>
  <c r="B165" i="3"/>
  <c r="B157" i="3"/>
  <c r="B175" i="3"/>
  <c r="B145" i="3"/>
  <c r="B128" i="3"/>
  <c r="B97" i="3"/>
  <c r="B65" i="3"/>
  <c r="B33" i="3"/>
  <c r="B180" i="3"/>
  <c r="B172" i="3"/>
  <c r="B164" i="3"/>
  <c r="B156" i="3"/>
  <c r="B141" i="3"/>
  <c r="B123" i="3"/>
  <c r="B91" i="3"/>
  <c r="B59" i="3"/>
  <c r="B27" i="3"/>
  <c r="B179" i="3"/>
  <c r="B171" i="3"/>
  <c r="B163" i="3"/>
  <c r="B155" i="3"/>
  <c r="B43" i="3"/>
  <c r="B139" i="3"/>
  <c r="B121" i="3"/>
  <c r="B89" i="3"/>
  <c r="B57" i="3"/>
  <c r="B25" i="3"/>
  <c r="B178" i="3"/>
  <c r="B170" i="3"/>
  <c r="B162" i="3"/>
  <c r="B154" i="3"/>
  <c r="B137" i="3"/>
  <c r="B115" i="3"/>
  <c r="B83" i="3"/>
  <c r="B51" i="3"/>
  <c r="B19" i="3"/>
  <c r="B177" i="3"/>
  <c r="B169" i="3"/>
  <c r="B161" i="3"/>
  <c r="B153" i="3"/>
  <c r="B11" i="3"/>
  <c r="B136" i="3"/>
  <c r="B113" i="3"/>
  <c r="B81" i="3"/>
  <c r="B49" i="3"/>
  <c r="B17" i="3"/>
  <c r="B176" i="3"/>
  <c r="B168" i="3"/>
  <c r="B160" i="3"/>
  <c r="B152" i="3"/>
  <c r="B146" i="3"/>
  <c r="B138" i="3"/>
  <c r="B130" i="3"/>
  <c r="B122" i="3"/>
  <c r="B114" i="3"/>
  <c r="B106" i="3"/>
  <c r="B98" i="3"/>
  <c r="B90" i="3"/>
  <c r="B82" i="3"/>
  <c r="B74" i="3"/>
  <c r="B66" i="3"/>
  <c r="B58" i="3"/>
  <c r="B50" i="3"/>
  <c r="B42" i="3"/>
  <c r="B34" i="3"/>
  <c r="B26" i="3"/>
  <c r="B18" i="3"/>
  <c r="B10" i="3"/>
  <c r="B144" i="3"/>
  <c r="B120" i="3"/>
  <c r="B112" i="3"/>
  <c r="B104" i="3"/>
  <c r="B96" i="3"/>
  <c r="B88" i="3"/>
  <c r="B80" i="3"/>
  <c r="B72" i="3"/>
  <c r="B64" i="3"/>
  <c r="B56" i="3"/>
  <c r="B48" i="3"/>
  <c r="B40" i="3"/>
  <c r="B32" i="3"/>
  <c r="B24" i="3"/>
  <c r="B16" i="3"/>
  <c r="B8" i="3"/>
  <c r="B3" i="3"/>
  <c r="B143" i="3"/>
  <c r="B135" i="3"/>
  <c r="B127" i="3"/>
  <c r="B119" i="3"/>
  <c r="B111" i="3"/>
  <c r="B103" i="3"/>
  <c r="B95" i="3"/>
  <c r="B87" i="3"/>
  <c r="B79" i="3"/>
  <c r="B71" i="3"/>
  <c r="B63" i="3"/>
  <c r="B55" i="3"/>
  <c r="B47" i="3"/>
  <c r="B39" i="3"/>
  <c r="B31" i="3"/>
  <c r="B23" i="3"/>
  <c r="B15" i="3"/>
  <c r="B7" i="3"/>
  <c r="B150" i="3"/>
  <c r="B142" i="3"/>
  <c r="B134" i="3"/>
  <c r="B126" i="3"/>
  <c r="B118" i="3"/>
  <c r="B110" i="3"/>
  <c r="B102" i="3"/>
  <c r="B94" i="3"/>
  <c r="B86" i="3"/>
  <c r="B78" i="3"/>
  <c r="B70" i="3"/>
  <c r="B62" i="3"/>
  <c r="B54" i="3"/>
  <c r="B46" i="3"/>
  <c r="B38" i="3"/>
  <c r="B30" i="3"/>
  <c r="B22" i="3"/>
  <c r="B14" i="3"/>
  <c r="B6" i="3"/>
  <c r="B125" i="3"/>
  <c r="B117" i="3"/>
  <c r="B109" i="3"/>
  <c r="B101" i="3"/>
  <c r="B93" i="3"/>
  <c r="B85" i="3"/>
  <c r="B77" i="3"/>
  <c r="B69" i="3"/>
  <c r="B61" i="3"/>
  <c r="B53" i="3"/>
  <c r="B45" i="3"/>
  <c r="B37" i="3"/>
  <c r="B29" i="3"/>
  <c r="B21" i="3"/>
  <c r="B13" i="3"/>
  <c r="B5" i="3"/>
  <c r="B148" i="3"/>
  <c r="B140" i="3"/>
  <c r="B132" i="3"/>
  <c r="B124" i="3"/>
  <c r="B116" i="3"/>
  <c r="B108" i="3"/>
  <c r="B100" i="3"/>
  <c r="B92" i="3"/>
  <c r="B84" i="3"/>
  <c r="B76" i="3"/>
  <c r="B68" i="3"/>
  <c r="B60" i="3"/>
  <c r="B52" i="3"/>
  <c r="B44" i="3"/>
  <c r="B36" i="3"/>
  <c r="B28" i="3"/>
  <c r="B20" i="3"/>
  <c r="B12" i="3"/>
  <c r="D19" i="22" l="1"/>
  <c r="E19" i="22" s="1"/>
  <c r="D19" i="12"/>
  <c r="E19" i="12" s="1"/>
  <c r="P2" i="1"/>
  <c r="R3" i="10"/>
  <c r="S3" i="10" s="1"/>
  <c r="R3" i="12"/>
  <c r="S3" i="12" s="1"/>
  <c r="R3" i="9"/>
  <c r="S3" i="9" s="1"/>
  <c r="R4" i="10"/>
  <c r="S4" i="10" s="1"/>
  <c r="R3" i="8"/>
  <c r="S3" i="8" s="1"/>
  <c r="Q2" i="1" l="1"/>
  <c r="D6" i="10"/>
  <c r="E6" i="10" s="1"/>
  <c r="D7" i="10"/>
  <c r="E7" i="10" s="1"/>
  <c r="D17" i="22"/>
  <c r="E17" i="22" s="1"/>
  <c r="D17" i="12"/>
  <c r="E17" i="12" s="1"/>
  <c r="D7" i="22"/>
  <c r="E7" i="22" s="1"/>
  <c r="D7" i="12"/>
  <c r="E7" i="12" s="1"/>
  <c r="D4" i="22"/>
  <c r="E4" i="22" s="1"/>
  <c r="D4" i="12"/>
  <c r="E4" i="12" s="1"/>
  <c r="D9" i="22"/>
  <c r="E9" i="22" s="1"/>
  <c r="D10" i="12"/>
  <c r="E10" i="12" s="1"/>
  <c r="D5" i="9"/>
  <c r="E5" i="9" s="1"/>
  <c r="D10" i="22"/>
  <c r="E10" i="22" s="1"/>
  <c r="D11" i="12"/>
  <c r="E11" i="12" s="1"/>
  <c r="D11" i="22"/>
  <c r="E11" i="22" s="1"/>
  <c r="D12" i="12"/>
  <c r="E12" i="12" s="1"/>
  <c r="D8" i="22"/>
  <c r="E8" i="22" s="1"/>
  <c r="D8" i="12"/>
  <c r="E8" i="12" s="1"/>
  <c r="D6" i="22"/>
  <c r="E6" i="22" s="1"/>
  <c r="D6" i="12"/>
  <c r="E6" i="12" s="1"/>
  <c r="D15" i="22"/>
  <c r="E15" i="22" s="1"/>
  <c r="D16" i="12"/>
  <c r="E16" i="12" s="1"/>
  <c r="D13" i="22"/>
  <c r="E13" i="22" s="1"/>
  <c r="D14" i="12"/>
  <c r="E14" i="12" s="1"/>
  <c r="D12" i="22"/>
  <c r="E12" i="22" s="1"/>
  <c r="D13" i="12"/>
  <c r="E13" i="12" s="1"/>
  <c r="D16" i="22"/>
  <c r="E16" i="22" s="1"/>
  <c r="D9" i="12"/>
  <c r="E9" i="12" s="1"/>
  <c r="D3" i="22"/>
  <c r="E3" i="22" s="1"/>
  <c r="D3" i="12"/>
  <c r="E3" i="12" s="1"/>
  <c r="D4" i="10"/>
  <c r="E4" i="10" s="1"/>
  <c r="D14" i="22"/>
  <c r="E14" i="22" s="1"/>
  <c r="D15" i="12"/>
  <c r="E15" i="12" s="1"/>
  <c r="D4" i="9"/>
  <c r="E4" i="9" s="1"/>
  <c r="D18" i="22"/>
  <c r="E18" i="22" s="1"/>
  <c r="D18" i="12"/>
  <c r="E18" i="12" s="1"/>
  <c r="D5" i="10"/>
  <c r="E5" i="10" s="1"/>
  <c r="R2" i="1" l="1"/>
  <c r="S2" i="1" s="1"/>
  <c r="C3" i="9"/>
  <c r="D3" i="9" s="1"/>
  <c r="E3" i="9" s="1"/>
  <c r="C5" i="22"/>
  <c r="D5" i="22" s="1"/>
  <c r="E5" i="22" s="1"/>
  <c r="C3" i="10"/>
  <c r="D3" i="10" s="1"/>
  <c r="E3" i="10" s="1"/>
  <c r="C3" i="8"/>
  <c r="D3" i="8" s="1"/>
  <c r="E3" i="8" s="1"/>
  <c r="C5" i="12"/>
  <c r="D5" i="12" s="1"/>
  <c r="E5" i="1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9B97E1D-6245-4FA6-A8F0-CC11C766D72E}" keepAlive="1" name="Query - latest?symbol=BCH,BTC,ETH,OMG,XMR,XRA,XRP&amp;CMC_PRO_API_KEY=d7866e6a-8b06-4197-a5e" description="Connection to the 'latest?symbol=BCH,BTC,ETH,OMG,XMR,XRA,XRP&amp;CMC_PRO_API_KEY=d7866e6a-8b06-4197-a5e' query in the workbook." type="5" refreshedVersion="8" background="1" refreshOnLoad="1" saveData="1">
    <dbPr connection="Provider=Microsoft.Mashup.OleDb.1;Data Source=$Workbook$;Location=&quot;latest?symbol=BCH,BTC,ETH,OMG,XMR,XRA,XRP&amp;CMC_PRO_API_KEY=d7866e6a-8b06-4197-a5e&quot;;Extended Properties=&quot;&quot;" command="SELECT * FROM [latest?symbol=BCH,BTC,ETH,OMG,XMR,XRA,XRP&amp;CMC_PRO_API_KEY=d7866e6a-8b06-4197-a5e]"/>
  </connection>
  <connection id="2" xr16:uid="{02B6A13C-3712-40AC-A479-CF8B69E16B18}" keepAlive="1" name="Query - usd" description="Connection to the 'usd' query in the workbook." type="5" refreshedVersion="8" background="1" refreshOnLoad="1" saveData="1">
    <dbPr connection="Provider=Microsoft.Mashup.OleDb.1;Data Source=$Workbook$;Location=usd;Extended Properties=&quot;&quot;" command="SELECT * FROM [usd]"/>
  </connection>
</connections>
</file>

<file path=xl/sharedStrings.xml><?xml version="1.0" encoding="utf-8"?>
<sst xmlns="http://schemas.openxmlformats.org/spreadsheetml/2006/main" count="883" uniqueCount="393">
  <si>
    <t>Nome</t>
  </si>
  <si>
    <t>Tipo</t>
  </si>
  <si>
    <t>Data</t>
  </si>
  <si>
    <t>Quantità</t>
  </si>
  <si>
    <t>Prezzo</t>
  </si>
  <si>
    <t>Costo</t>
  </si>
  <si>
    <t>A</t>
  </si>
  <si>
    <t>Valuta</t>
  </si>
  <si>
    <t>EUR</t>
  </si>
  <si>
    <t>Cambio</t>
  </si>
  <si>
    <t>Spese euro</t>
  </si>
  <si>
    <t>Ricavo</t>
  </si>
  <si>
    <t>Mercato</t>
  </si>
  <si>
    <t>Milano</t>
  </si>
  <si>
    <t>Delta</t>
  </si>
  <si>
    <t>Valore</t>
  </si>
  <si>
    <t>ISIN</t>
  </si>
  <si>
    <t>Delta percentuale</t>
  </si>
  <si>
    <t>Guadagno</t>
  </si>
  <si>
    <t>Classe</t>
  </si>
  <si>
    <t>Guadagno percentuale</t>
  </si>
  <si>
    <t>ETF</t>
  </si>
  <si>
    <t>USD</t>
  </si>
  <si>
    <t>O</t>
  </si>
  <si>
    <t>Name</t>
  </si>
  <si>
    <t>Value.symbol</t>
  </si>
  <si>
    <t>Value.quote.USD.price</t>
  </si>
  <si>
    <t>baseCurrency</t>
  </si>
  <si>
    <t>targetCurrency</t>
  </si>
  <si>
    <t>targetName</t>
  </si>
  <si>
    <t>inverseRate</t>
  </si>
  <si>
    <t>exchangeRate</t>
  </si>
  <si>
    <t>AUST</t>
  </si>
  <si>
    <t>AED</t>
  </si>
  <si>
    <t>U.A.E Dirham</t>
  </si>
  <si>
    <t>AVAX</t>
  </si>
  <si>
    <t>AFN</t>
  </si>
  <si>
    <t>Afghan afghani</t>
  </si>
  <si>
    <t>BCH</t>
  </si>
  <si>
    <t>ALL</t>
  </si>
  <si>
    <t>Albanian lek</t>
  </si>
  <si>
    <t>BNB</t>
  </si>
  <si>
    <t>AMD</t>
  </si>
  <si>
    <t>Armenia Dram</t>
  </si>
  <si>
    <t>BTC</t>
  </si>
  <si>
    <t>ANG</t>
  </si>
  <si>
    <t>Neth. Antillean Guilder</t>
  </si>
  <si>
    <t>BUSD</t>
  </si>
  <si>
    <t>AOA</t>
  </si>
  <si>
    <t>Angolan kwanza</t>
  </si>
  <si>
    <t>CAKE</t>
  </si>
  <si>
    <t>ARS</t>
  </si>
  <si>
    <t>Argentine Peso</t>
  </si>
  <si>
    <t>CRO</t>
  </si>
  <si>
    <t>AUD</t>
  </si>
  <si>
    <t>Australian Dollar</t>
  </si>
  <si>
    <t>DAI</t>
  </si>
  <si>
    <t>AWG</t>
  </si>
  <si>
    <t>Aruban florin</t>
  </si>
  <si>
    <t>DOGE</t>
  </si>
  <si>
    <t>AZN</t>
  </si>
  <si>
    <t>Azerbaijan Manat</t>
  </si>
  <si>
    <t>ETH</t>
  </si>
  <si>
    <t>BAM</t>
  </si>
  <si>
    <t>Bosnia and Herzegovina convertible mark</t>
  </si>
  <si>
    <t>ETHW</t>
  </si>
  <si>
    <t>BBD</t>
  </si>
  <si>
    <t>Barbadian Dollar</t>
  </si>
  <si>
    <t>EURS</t>
  </si>
  <si>
    <t>BDT</t>
  </si>
  <si>
    <t>Bangladeshi taka</t>
  </si>
  <si>
    <t>LUNA</t>
  </si>
  <si>
    <t>BGN</t>
  </si>
  <si>
    <t>Bulgarian Lev</t>
  </si>
  <si>
    <t>LUNAX</t>
  </si>
  <si>
    <t>BHD</t>
  </si>
  <si>
    <t>Bahrain Dinar</t>
  </si>
  <si>
    <t>LUNC</t>
  </si>
  <si>
    <t>BIF</t>
  </si>
  <si>
    <t>Burundian franc</t>
  </si>
  <si>
    <t>MATIC</t>
  </si>
  <si>
    <t>BND</t>
  </si>
  <si>
    <t>Brunei Dollar</t>
  </si>
  <si>
    <t>NEXO</t>
  </si>
  <si>
    <t>BOB</t>
  </si>
  <si>
    <t>Bolivian Boliviano</t>
  </si>
  <si>
    <t>OMG</t>
  </si>
  <si>
    <t>BRL</t>
  </si>
  <si>
    <t>Brazilian Real</t>
  </si>
  <si>
    <t>PNT</t>
  </si>
  <si>
    <t>BSD</t>
  </si>
  <si>
    <t>Bahamian Dollar</t>
  </si>
  <si>
    <t>SHIB</t>
  </si>
  <si>
    <t>BWP</t>
  </si>
  <si>
    <t>Botswana Pula</t>
  </si>
  <si>
    <t>SLND</t>
  </si>
  <si>
    <t>BYN</t>
  </si>
  <si>
    <t>Belarussian Ruble</t>
  </si>
  <si>
    <t>SOL</t>
  </si>
  <si>
    <t>BZD</t>
  </si>
  <si>
    <t>Belize dollar</t>
  </si>
  <si>
    <t>USDC</t>
  </si>
  <si>
    <t>CAD</t>
  </si>
  <si>
    <t>Canadian Dollar</t>
  </si>
  <si>
    <t>USDT</t>
  </si>
  <si>
    <t>CDF</t>
  </si>
  <si>
    <t>Congolese franc</t>
  </si>
  <si>
    <t>UST</t>
  </si>
  <si>
    <t>CHF</t>
  </si>
  <si>
    <t>Swiss Franc</t>
  </si>
  <si>
    <t>XMR</t>
  </si>
  <si>
    <t>CLP</t>
  </si>
  <si>
    <t>Chilean Peso</t>
  </si>
  <si>
    <t>XRA</t>
  </si>
  <si>
    <t>CNY</t>
  </si>
  <si>
    <t>Chinese Yuan</t>
  </si>
  <si>
    <t>XRP</t>
  </si>
  <si>
    <t>COP</t>
  </si>
  <si>
    <t>Colombian Peso</t>
  </si>
  <si>
    <t>XTZ</t>
  </si>
  <si>
    <t>CRC</t>
  </si>
  <si>
    <t>Costa Rican Colón</t>
  </si>
  <si>
    <t>CUP</t>
  </si>
  <si>
    <t>Cuban peso</t>
  </si>
  <si>
    <t>CVE</t>
  </si>
  <si>
    <t>Cape Verde escudo</t>
  </si>
  <si>
    <t>CZK</t>
  </si>
  <si>
    <t>Czech Koruna</t>
  </si>
  <si>
    <t>DJF</t>
  </si>
  <si>
    <t>Djiboutian franc</t>
  </si>
  <si>
    <t>DKK</t>
  </si>
  <si>
    <t>Danish Krone</t>
  </si>
  <si>
    <t>DOP</t>
  </si>
  <si>
    <t>Dominican Peso</t>
  </si>
  <si>
    <t>DZD</t>
  </si>
  <si>
    <t>Algerian Dinar</t>
  </si>
  <si>
    <t>EGP</t>
  </si>
  <si>
    <t>Egyptian Pound</t>
  </si>
  <si>
    <t>ERN</t>
  </si>
  <si>
    <t>Eritrean nakfa</t>
  </si>
  <si>
    <t>ETB</t>
  </si>
  <si>
    <t>Ethiopian birr</t>
  </si>
  <si>
    <t>Euro</t>
  </si>
  <si>
    <t>FJD</t>
  </si>
  <si>
    <t>Fiji Dollar</t>
  </si>
  <si>
    <t>GBP</t>
  </si>
  <si>
    <t>U.K. Pound Sterling</t>
  </si>
  <si>
    <t>GEL</t>
  </si>
  <si>
    <t>Georgian lari</t>
  </si>
  <si>
    <t>GHS</t>
  </si>
  <si>
    <t>Ghanaian Cedi</t>
  </si>
  <si>
    <t>GIP</t>
  </si>
  <si>
    <t>Gibraltar pound</t>
  </si>
  <si>
    <t>GMD</t>
  </si>
  <si>
    <t>Gambian dalasi</t>
  </si>
  <si>
    <t>GNF</t>
  </si>
  <si>
    <t>Guinean franc</t>
  </si>
  <si>
    <t>GTQ</t>
  </si>
  <si>
    <t>Guatemalan Quetzal</t>
  </si>
  <si>
    <t>GYD</t>
  </si>
  <si>
    <t>Guyanese dollar</t>
  </si>
  <si>
    <t>HKD</t>
  </si>
  <si>
    <t>Hong Kong Dollar</t>
  </si>
  <si>
    <t>HNL</t>
  </si>
  <si>
    <t>Honduran Lempira</t>
  </si>
  <si>
    <t>HRK</t>
  </si>
  <si>
    <t>Croatian Kuna</t>
  </si>
  <si>
    <t>HTG</t>
  </si>
  <si>
    <t>Haitian gourde</t>
  </si>
  <si>
    <t>HUF</t>
  </si>
  <si>
    <t>Hungarian Forint</t>
  </si>
  <si>
    <t>IDR</t>
  </si>
  <si>
    <t>Indonesian Rupiah</t>
  </si>
  <si>
    <t>ILS</t>
  </si>
  <si>
    <t>Israeli New Sheqel</t>
  </si>
  <si>
    <t>INR</t>
  </si>
  <si>
    <t>Indian Rupee</t>
  </si>
  <si>
    <t>IQD</t>
  </si>
  <si>
    <t>Iraqi dinar</t>
  </si>
  <si>
    <t>IRR</t>
  </si>
  <si>
    <t>Iranian rial</t>
  </si>
  <si>
    <t>ISK</t>
  </si>
  <si>
    <t>Icelandic Krona</t>
  </si>
  <si>
    <t>JMD</t>
  </si>
  <si>
    <t>Jamaican Dollar</t>
  </si>
  <si>
    <t>JOD</t>
  </si>
  <si>
    <t>Jordanian Dinar</t>
  </si>
  <si>
    <t>JPY</t>
  </si>
  <si>
    <t>Japanese Yen</t>
  </si>
  <si>
    <t>KES</t>
  </si>
  <si>
    <t>Kenyan shilling</t>
  </si>
  <si>
    <t>KGS</t>
  </si>
  <si>
    <t>Kyrgyzstan Som</t>
  </si>
  <si>
    <t>KHR</t>
  </si>
  <si>
    <t>Cambodian riel</t>
  </si>
  <si>
    <t>KMF</t>
  </si>
  <si>
    <t xml:space="preserve">	Comoro franc</t>
  </si>
  <si>
    <t>KRW</t>
  </si>
  <si>
    <t>South Korean Won</t>
  </si>
  <si>
    <t>KWD</t>
  </si>
  <si>
    <t>Kuwaiti Dinar</t>
  </si>
  <si>
    <t>KZT</t>
  </si>
  <si>
    <t>Kazakhstani Tenge</t>
  </si>
  <si>
    <t>LAK</t>
  </si>
  <si>
    <t>Lao kip</t>
  </si>
  <si>
    <t>LBP</t>
  </si>
  <si>
    <t>Lebanese Pound</t>
  </si>
  <si>
    <t>LKR</t>
  </si>
  <si>
    <t>Sri Lanka Rupee</t>
  </si>
  <si>
    <t>LRD</t>
  </si>
  <si>
    <t>Liberian dollar</t>
  </si>
  <si>
    <t>LSL</t>
  </si>
  <si>
    <t>Lesotho loti</t>
  </si>
  <si>
    <t>LYD</t>
  </si>
  <si>
    <t>Libyan Dinar</t>
  </si>
  <si>
    <t>MAD</t>
  </si>
  <si>
    <t>Moroccan Dirham</t>
  </si>
  <si>
    <t>MDL</t>
  </si>
  <si>
    <t>Moldova Lei</t>
  </si>
  <si>
    <t>MGA</t>
  </si>
  <si>
    <t>Malagasy ariary</t>
  </si>
  <si>
    <t>MKD</t>
  </si>
  <si>
    <t>Macedonian denar</t>
  </si>
  <si>
    <t>MMK</t>
  </si>
  <si>
    <t>Myanma Kyat</t>
  </si>
  <si>
    <t>MNT</t>
  </si>
  <si>
    <t>Mongolian togrog</t>
  </si>
  <si>
    <t>MOP</t>
  </si>
  <si>
    <t>Macanese pataca</t>
  </si>
  <si>
    <t>MRO</t>
  </si>
  <si>
    <t>Mauritanian Ouguiya</t>
  </si>
  <si>
    <t>MRU</t>
  </si>
  <si>
    <t>Mauritanian ouguiya</t>
  </si>
  <si>
    <t>MUR</t>
  </si>
  <si>
    <t>Mauritian Rupee</t>
  </si>
  <si>
    <t>MVR</t>
  </si>
  <si>
    <t>Maldivian rufiyaa</t>
  </si>
  <si>
    <t>MWK</t>
  </si>
  <si>
    <t>Malawian kwacha</t>
  </si>
  <si>
    <t>MXN</t>
  </si>
  <si>
    <t>Mexican Peso</t>
  </si>
  <si>
    <t>MYR</t>
  </si>
  <si>
    <t>Malaysian Ringgit</t>
  </si>
  <si>
    <t>MZN</t>
  </si>
  <si>
    <t>Mozambican metical</t>
  </si>
  <si>
    <t>NAD</t>
  </si>
  <si>
    <t>Namibian dollar</t>
  </si>
  <si>
    <t>NGN</t>
  </si>
  <si>
    <t>Nigerian Naira</t>
  </si>
  <si>
    <t>NIO</t>
  </si>
  <si>
    <t>Nicaraguan Córdoba</t>
  </si>
  <si>
    <t>NOK</t>
  </si>
  <si>
    <t>Norwegian Krone</t>
  </si>
  <si>
    <t>NPR</t>
  </si>
  <si>
    <t>Nepalese Rupee</t>
  </si>
  <si>
    <t>NZD</t>
  </si>
  <si>
    <t>New Zealand Dollar</t>
  </si>
  <si>
    <t>OMR</t>
  </si>
  <si>
    <t>Omani Rial</t>
  </si>
  <si>
    <t>PAB</t>
  </si>
  <si>
    <t>Panamanian Balboa</t>
  </si>
  <si>
    <t>PEN</t>
  </si>
  <si>
    <t>Peruvian Nuevo Sol</t>
  </si>
  <si>
    <t>PGK</t>
  </si>
  <si>
    <t>Papua New Guinean kina</t>
  </si>
  <si>
    <t>PHP</t>
  </si>
  <si>
    <t>Philippine Peso</t>
  </si>
  <si>
    <t>PKR</t>
  </si>
  <si>
    <t>Pakistani Rupee</t>
  </si>
  <si>
    <t>PLN</t>
  </si>
  <si>
    <t>Polish Zloty</t>
  </si>
  <si>
    <t>PYG</t>
  </si>
  <si>
    <t>Paraguayan Guaraní</t>
  </si>
  <si>
    <t>QAR</t>
  </si>
  <si>
    <t>Qatari Rial</t>
  </si>
  <si>
    <t>RON</t>
  </si>
  <si>
    <t>Romanian New Leu</t>
  </si>
  <si>
    <t>RSD</t>
  </si>
  <si>
    <t>Serbian Dinar</t>
  </si>
  <si>
    <t>RUB</t>
  </si>
  <si>
    <t>Russian Rouble</t>
  </si>
  <si>
    <t>RWF</t>
  </si>
  <si>
    <t>Rwandan franc</t>
  </si>
  <si>
    <t>SAR</t>
  </si>
  <si>
    <t>Saudi Riyal</t>
  </si>
  <si>
    <t>SBD</t>
  </si>
  <si>
    <t>Solomon Islands dollar</t>
  </si>
  <si>
    <t>SCR</t>
  </si>
  <si>
    <t>Seychelles rupee</t>
  </si>
  <si>
    <t>SDG</t>
  </si>
  <si>
    <t>Sudanese pound</t>
  </si>
  <si>
    <t>SEK</t>
  </si>
  <si>
    <t>Swedish Krona</t>
  </si>
  <si>
    <t>SGD</t>
  </si>
  <si>
    <t>Singapore Dollar</t>
  </si>
  <si>
    <t>SOS</t>
  </si>
  <si>
    <t>Somali shilling</t>
  </si>
  <si>
    <t>SRD</t>
  </si>
  <si>
    <t>Surinamese dollar</t>
  </si>
  <si>
    <t>SSP</t>
  </si>
  <si>
    <t>South Sudanese pound</t>
  </si>
  <si>
    <t>STN</t>
  </si>
  <si>
    <t>São Tomé and Príncipe Dobra</t>
  </si>
  <si>
    <t>SVC</t>
  </si>
  <si>
    <t>Salvadoran colon</t>
  </si>
  <si>
    <t>SYP</t>
  </si>
  <si>
    <t>Syrian pound</t>
  </si>
  <si>
    <t>SZL</t>
  </si>
  <si>
    <t>Swazi lilangeni</t>
  </si>
  <si>
    <t>THB</t>
  </si>
  <si>
    <t>Thai Baht</t>
  </si>
  <si>
    <t>TJS</t>
  </si>
  <si>
    <t>Tajikistan Ruble</t>
  </si>
  <si>
    <t>TMT</t>
  </si>
  <si>
    <t>New Turkmenistan Manat</t>
  </si>
  <si>
    <t>TND</t>
  </si>
  <si>
    <t>Tunisian Dinar</t>
  </si>
  <si>
    <t>TOP</t>
  </si>
  <si>
    <t>Tongan paʻanga</t>
  </si>
  <si>
    <t>TRY</t>
  </si>
  <si>
    <t>Turkish Lira</t>
  </si>
  <si>
    <t>TTD</t>
  </si>
  <si>
    <t>Trinidad Tobago Dollar</t>
  </si>
  <si>
    <t>TWD</t>
  </si>
  <si>
    <t xml:space="preserve">New Taiwan Dollar </t>
  </si>
  <si>
    <t>TZS</t>
  </si>
  <si>
    <t>Tanzanian shilling</t>
  </si>
  <si>
    <t>UAH</t>
  </si>
  <si>
    <t>Ukrainian Hryvnia</t>
  </si>
  <si>
    <t>UGX</t>
  </si>
  <si>
    <t>Ugandan shilling</t>
  </si>
  <si>
    <t>UYU</t>
  </si>
  <si>
    <t>Uruguayan Peso</t>
  </si>
  <si>
    <t>UZS</t>
  </si>
  <si>
    <t>Uzbekistan Sum</t>
  </si>
  <si>
    <t>VES</t>
  </si>
  <si>
    <t>Venezuelan Bolivar</t>
  </si>
  <si>
    <t>VND</t>
  </si>
  <si>
    <t>Vietnamese Dong</t>
  </si>
  <si>
    <t>VUV</t>
  </si>
  <si>
    <t>Vanuatu vatu</t>
  </si>
  <si>
    <t>WST</t>
  </si>
  <si>
    <t>Samoan tala</t>
  </si>
  <si>
    <t>XAF</t>
  </si>
  <si>
    <t>Central African CFA Franc</t>
  </si>
  <si>
    <t>XCD</t>
  </si>
  <si>
    <t>East Caribbean Dollar</t>
  </si>
  <si>
    <t>XOF</t>
  </si>
  <si>
    <t>West African CFA Franc</t>
  </si>
  <si>
    <t>XPF</t>
  </si>
  <si>
    <t>CFP Franc</t>
  </si>
  <si>
    <t>YER</t>
  </si>
  <si>
    <t>Yemeni rial</t>
  </si>
  <si>
    <t>ZAR</t>
  </si>
  <si>
    <t>South African Rand</t>
  </si>
  <si>
    <t>ZMW</t>
  </si>
  <si>
    <t>Zambian kwacha</t>
  </si>
  <si>
    <t>Cambio EUR</t>
  </si>
  <si>
    <t>Azioni</t>
  </si>
  <si>
    <t>Obblig</t>
  </si>
  <si>
    <t>Area</t>
  </si>
  <si>
    <t>Italia</t>
  </si>
  <si>
    <t>Costo totale</t>
  </si>
  <si>
    <t>Valore totale</t>
  </si>
  <si>
    <t>Rendimento medio</t>
  </si>
  <si>
    <t>Ricavo totale</t>
  </si>
  <si>
    <t>Plusvalenza</t>
  </si>
  <si>
    <t>Titoli in portafoglio</t>
  </si>
  <si>
    <t>Titoli venduti</t>
  </si>
  <si>
    <t>Intermediario</t>
  </si>
  <si>
    <t>EU</t>
  </si>
  <si>
    <t>US</t>
  </si>
  <si>
    <t>UK</t>
  </si>
  <si>
    <t>Canada</t>
  </si>
  <si>
    <t>Australia</t>
  </si>
  <si>
    <t>Russia</t>
  </si>
  <si>
    <t>Messico</t>
  </si>
  <si>
    <t>Giappone</t>
  </si>
  <si>
    <t>Svizzera</t>
  </si>
  <si>
    <t>Sud Africa</t>
  </si>
  <si>
    <t>Cina</t>
  </si>
  <si>
    <t>Svezia</t>
  </si>
  <si>
    <t>India</t>
  </si>
  <si>
    <t>Corea</t>
  </si>
  <si>
    <t>FR0010655761</t>
  </si>
  <si>
    <t>Kazakistan</t>
  </si>
  <si>
    <t>Indonesia</t>
  </si>
  <si>
    <t>AM.MSCI UK</t>
  </si>
  <si>
    <t>CC</t>
  </si>
  <si>
    <t>Liquidi</t>
  </si>
  <si>
    <t>CR</t>
  </si>
  <si>
    <t>CD</t>
  </si>
  <si>
    <t>Fineco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</si>
</sst>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[$€-410]"/>
    <numFmt numFmtId="166" formatCode="#,##0.0000\ [$€-410]"/>
    <numFmt numFmtId="168" formatCode="\+#,##0.00\ [$€-410];\-#,##0.00\ [$€-410]"/>
    <numFmt numFmtId="169" formatCode="\+0%;\-0%"/>
    <numFmt numFmtId="170" formatCode="0.000000000"/>
    <numFmt numFmtId="171" formatCode="0.0000000"/>
    <numFmt numFmtId="172" formatCode="#,##0\ [$€-410]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53">
    <xf numFmtId="0" fontId="0" fillId="0" borderId="0" xfId="0"/>
    <xf numFmtId="0" fontId="0" fillId="2" borderId="0" xfId="0" applyFill="1"/>
    <xf numFmtId="0" fontId="0" fillId="3" borderId="0" xfId="0" applyFill="1"/>
    <xf numFmtId="164" fontId="0" fillId="3" borderId="0" xfId="0" applyNumberFormat="1" applyFill="1"/>
    <xf numFmtId="0" fontId="0" fillId="4" borderId="0" xfId="0" applyFill="1"/>
    <xf numFmtId="164" fontId="0" fillId="4" borderId="0" xfId="0" applyNumberFormat="1" applyFill="1"/>
    <xf numFmtId="164" fontId="0" fillId="0" borderId="0" xfId="0" applyNumberFormat="1"/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164" fontId="2" fillId="4" borderId="0" xfId="0" applyNumberFormat="1" applyFont="1" applyFill="1" applyAlignment="1">
      <alignment horizontal="center" vertical="center" wrapText="1"/>
    </xf>
    <xf numFmtId="14" fontId="0" fillId="3" borderId="0" xfId="0" applyNumberFormat="1" applyFill="1" applyAlignment="1">
      <alignment horizontal="right"/>
    </xf>
    <xf numFmtId="0" fontId="0" fillId="3" borderId="0" xfId="0" applyFill="1" applyAlignment="1">
      <alignment horizontal="right"/>
    </xf>
    <xf numFmtId="164" fontId="0" fillId="0" borderId="0" xfId="0" applyNumberFormat="1" applyAlignment="1">
      <alignment horizontal="right"/>
    </xf>
    <xf numFmtId="164" fontId="0" fillId="4" borderId="0" xfId="0" applyNumberFormat="1" applyFill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right"/>
    </xf>
    <xf numFmtId="166" fontId="2" fillId="3" borderId="0" xfId="0" applyNumberFormat="1" applyFont="1" applyFill="1" applyAlignment="1">
      <alignment horizontal="center" vertical="center" wrapText="1"/>
    </xf>
    <xf numFmtId="166" fontId="0" fillId="3" borderId="0" xfId="0" applyNumberFormat="1" applyFill="1"/>
    <xf numFmtId="166" fontId="2" fillId="0" borderId="0" xfId="0" applyNumberFormat="1" applyFont="1" applyAlignment="1">
      <alignment horizontal="center" vertical="center" wrapText="1"/>
    </xf>
    <xf numFmtId="166" fontId="0" fillId="0" borderId="0" xfId="0" applyNumberFormat="1" applyAlignment="1">
      <alignment horizontal="right"/>
    </xf>
    <xf numFmtId="166" fontId="0" fillId="0" borderId="0" xfId="0" applyNumberFormat="1"/>
    <xf numFmtId="168" fontId="2" fillId="0" borderId="0" xfId="0" applyNumberFormat="1" applyFont="1" applyAlignment="1">
      <alignment horizontal="center" vertical="center" wrapText="1"/>
    </xf>
    <xf numFmtId="168" fontId="0" fillId="0" borderId="0" xfId="0" applyNumberFormat="1" applyAlignment="1">
      <alignment horizontal="right"/>
    </xf>
    <xf numFmtId="168" fontId="0" fillId="0" borderId="0" xfId="0" applyNumberFormat="1"/>
    <xf numFmtId="169" fontId="2" fillId="0" borderId="0" xfId="1" applyNumberFormat="1" applyFont="1" applyFill="1" applyAlignment="1">
      <alignment horizontal="center" vertical="center" wrapText="1"/>
    </xf>
    <xf numFmtId="169" fontId="0" fillId="0" borderId="0" xfId="1" applyNumberFormat="1" applyFont="1" applyFill="1" applyAlignment="1">
      <alignment horizontal="right"/>
    </xf>
    <xf numFmtId="169" fontId="0" fillId="0" borderId="0" xfId="1" applyNumberFormat="1" applyFont="1" applyFill="1"/>
    <xf numFmtId="166" fontId="2" fillId="4" borderId="0" xfId="0" applyNumberFormat="1" applyFont="1" applyFill="1" applyAlignment="1">
      <alignment horizontal="center" vertical="center" wrapText="1"/>
    </xf>
    <xf numFmtId="166" fontId="0" fillId="4" borderId="0" xfId="0" applyNumberFormat="1" applyFill="1"/>
    <xf numFmtId="169" fontId="2" fillId="4" borderId="0" xfId="1" applyNumberFormat="1" applyFont="1" applyFill="1" applyAlignment="1">
      <alignment horizontal="center" vertical="center" wrapText="1"/>
    </xf>
    <xf numFmtId="169" fontId="0" fillId="4" borderId="0" xfId="1" applyNumberFormat="1" applyFont="1" applyFill="1" applyAlignment="1">
      <alignment horizontal="right"/>
    </xf>
    <xf numFmtId="169" fontId="0" fillId="4" borderId="0" xfId="1" applyNumberFormat="1" applyFont="1" applyFill="1"/>
    <xf numFmtId="0" fontId="3" fillId="0" borderId="0" xfId="2"/>
    <xf numFmtId="170" fontId="3" fillId="0" borderId="0" xfId="2" applyNumberFormat="1"/>
    <xf numFmtId="0" fontId="4" fillId="0" borderId="0" xfId="2" applyFont="1"/>
    <xf numFmtId="171" fontId="4" fillId="0" borderId="0" xfId="2" applyNumberFormat="1" applyFont="1"/>
    <xf numFmtId="171" fontId="3" fillId="0" borderId="0" xfId="2" applyNumberFormat="1"/>
    <xf numFmtId="0" fontId="4" fillId="5" borderId="0" xfId="2" applyFont="1" applyFill="1"/>
    <xf numFmtId="171" fontId="4" fillId="5" borderId="0" xfId="2" applyNumberFormat="1" applyFont="1" applyFill="1"/>
    <xf numFmtId="0" fontId="3" fillId="5" borderId="0" xfId="2" applyFill="1"/>
    <xf numFmtId="0" fontId="3" fillId="3" borderId="0" xfId="2" applyFill="1"/>
    <xf numFmtId="171" fontId="3" fillId="3" borderId="0" xfId="2" applyNumberFormat="1" applyFill="1"/>
    <xf numFmtId="172" fontId="0" fillId="0" borderId="0" xfId="0" applyNumberFormat="1"/>
    <xf numFmtId="169" fontId="0" fillId="0" borderId="0" xfId="1" applyNumberFormat="1" applyFont="1"/>
    <xf numFmtId="172" fontId="2" fillId="0" borderId="0" xfId="0" applyNumberFormat="1" applyFont="1" applyAlignment="1">
      <alignment horizontal="center" vertical="center" wrapText="1"/>
    </xf>
    <xf numFmtId="0" fontId="2" fillId="5" borderId="0" xfId="0" applyFont="1" applyFill="1"/>
    <xf numFmtId="172" fontId="2" fillId="5" borderId="0" xfId="0" applyNumberFormat="1" applyFont="1" applyFill="1"/>
    <xf numFmtId="14" fontId="2" fillId="4" borderId="0" xfId="0" applyNumberFormat="1" applyFont="1" applyFill="1" applyAlignment="1">
      <alignment horizontal="center" vertical="center" wrapText="1"/>
    </xf>
    <xf numFmtId="14" fontId="0" fillId="4" borderId="0" xfId="0" applyNumberFormat="1" applyFill="1"/>
    <xf numFmtId="0" fontId="2" fillId="2" borderId="0" xfId="0" applyFont="1" applyFill="1" applyAlignment="1">
      <alignment horizontal="right" vertical="center" wrapText="1"/>
    </xf>
  </cellXfs>
  <cellStyles count="3">
    <cellStyle name="Normal" xfId="0" builtinId="0"/>
    <cellStyle name="Normal 2" xfId="2" xr:uid="{2721C872-9B59-47CC-A537-3EE062C2C435}"/>
    <cellStyle name="Percent" xfId="1" builtinId="5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94119485064368"/>
          <c:y val="0.2193441965587635"/>
          <c:w val="0.61919697537807772"/>
          <c:h val="0.72239647127442408"/>
        </c:manualLayout>
      </c:layout>
      <c:pieChart>
        <c:varyColors val="1"/>
        <c:ser>
          <c:idx val="0"/>
          <c:order val="0"/>
          <c:tx>
            <c:strRef>
              <c:f>'Per tipo'!$C$2</c:f>
              <c:strCache>
                <c:ptCount val="1"/>
                <c:pt idx="0">
                  <c:v>Valore totale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B4-417D-843D-4FE44A9274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B4-417D-843D-4FE44A9274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3B4-417D-843D-4FE44A9274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3B4-417D-843D-4FE44A9274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B4-417D-843D-4FE44A9274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B4-417D-843D-4FE44A92741B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 tipo'!$A$3:$A$8</c:f>
              <c:strCache>
                <c:ptCount val="6"/>
                <c:pt idx="0">
                  <c:v>ETF</c:v>
                </c:pt>
                <c:pt idx="1">
                  <c:v>A</c:v>
                </c:pt>
                <c:pt idx="2">
                  <c:v>O</c:v>
                </c:pt>
                <c:pt idx="3">
                  <c:v>CC</c:v>
                </c:pt>
                <c:pt idx="4">
                  <c:v>CD</c:v>
                </c:pt>
                <c:pt idx="5">
                  <c:v>CR</c:v>
                </c:pt>
              </c:strCache>
            </c:strRef>
          </c:cat>
          <c:val>
            <c:numRef>
              <c:f>'Per tipo'!$C$3:$C$8</c:f>
              <c:numCache>
                <c:formatCode>#,##0\ [$€-410]</c:formatCode>
                <c:ptCount val="6"/>
                <c:pt idx="0">
                  <c:v>3827.550020318281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A-4751-9409-64CB5390C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596144231971"/>
          <c:y val="0.39677930883639545"/>
          <c:w val="0.15807680289963758"/>
          <c:h val="0.36247995042286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531466719590521E-2"/>
          <c:y val="0.22397382618839312"/>
          <c:w val="0.61919697537807772"/>
          <c:h val="0.72239647127442408"/>
        </c:manualLayout>
      </c:layout>
      <c:pieChart>
        <c:varyColors val="1"/>
        <c:ser>
          <c:idx val="0"/>
          <c:order val="0"/>
          <c:tx>
            <c:strRef>
              <c:f>'Per Area'!$C$2</c:f>
              <c:strCache>
                <c:ptCount val="1"/>
                <c:pt idx="0">
                  <c:v>Valore totale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A35-4CF8-9974-0D435FF464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A35-4CF8-9974-0D435FF464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A35-4CF8-9974-0D435FF464C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A35-4CF8-9974-0D435FF464C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A35-4CF8-9974-0D435FF464C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A35-4CF8-9974-0D435FF464C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F44-43F0-8DB7-1C4C024E99B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F44-43F0-8DB7-1C4C024E99B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F44-43F0-8DB7-1C4C024E99B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529-4182-8644-1C7A3070D5D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8529-4182-8644-1C7A3070D5D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8529-4182-8644-1C7A3070D5D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8529-4182-8644-1C7A3070D5D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8529-4182-8644-1C7A3070D5DF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8529-4182-8644-1C7A3070D5DF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8529-4182-8644-1C7A3070D5DF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8529-4182-8644-1C7A3070D5DF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 Area'!$A$3:$A$19</c:f>
              <c:strCache>
                <c:ptCount val="17"/>
                <c:pt idx="0">
                  <c:v>US</c:v>
                </c:pt>
                <c:pt idx="1">
                  <c:v>EU</c:v>
                </c:pt>
                <c:pt idx="2">
                  <c:v>UK</c:v>
                </c:pt>
                <c:pt idx="3">
                  <c:v>Cina</c:v>
                </c:pt>
                <c:pt idx="4">
                  <c:v>Canada</c:v>
                </c:pt>
                <c:pt idx="5">
                  <c:v>Giappone</c:v>
                </c:pt>
                <c:pt idx="6">
                  <c:v>Italia</c:v>
                </c:pt>
                <c:pt idx="7">
                  <c:v>Australia</c:v>
                </c:pt>
                <c:pt idx="8">
                  <c:v>Corea</c:v>
                </c:pt>
                <c:pt idx="9">
                  <c:v>Messico</c:v>
                </c:pt>
                <c:pt idx="10">
                  <c:v>Svizzera</c:v>
                </c:pt>
                <c:pt idx="11">
                  <c:v>India</c:v>
                </c:pt>
                <c:pt idx="12">
                  <c:v>Sud Africa</c:v>
                </c:pt>
                <c:pt idx="13">
                  <c:v>Svezia</c:v>
                </c:pt>
                <c:pt idx="14">
                  <c:v>Indonesia</c:v>
                </c:pt>
                <c:pt idx="15">
                  <c:v>Russia</c:v>
                </c:pt>
                <c:pt idx="16">
                  <c:v>Kazakistan</c:v>
                </c:pt>
              </c:strCache>
            </c:strRef>
          </c:cat>
          <c:val>
            <c:numRef>
              <c:f>'Per Area'!$C$3:$C$19</c:f>
              <c:numCache>
                <c:formatCode>#,##0\ [$€-410]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3827.550020318281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A35-4CF8-9974-0D435FF46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413681582752508"/>
          <c:y val="3.7341809846328566E-2"/>
          <c:w val="0.23990168290547451"/>
          <c:h val="0.930250763509442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 Area'!$S$2</c:f>
              <c:strCache>
                <c:ptCount val="1"/>
                <c:pt idx="0">
                  <c:v>Rendimento medio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 Area'!$O$3:$O$17</c:f>
              <c:strCache>
                <c:ptCount val="15"/>
                <c:pt idx="0">
                  <c:v>US</c:v>
                </c:pt>
                <c:pt idx="1">
                  <c:v>EU</c:v>
                </c:pt>
                <c:pt idx="2">
                  <c:v>UK</c:v>
                </c:pt>
                <c:pt idx="3">
                  <c:v>Cina</c:v>
                </c:pt>
                <c:pt idx="4">
                  <c:v>Canada</c:v>
                </c:pt>
                <c:pt idx="5">
                  <c:v>Giappone</c:v>
                </c:pt>
                <c:pt idx="6">
                  <c:v>Italia</c:v>
                </c:pt>
                <c:pt idx="7">
                  <c:v>Australia</c:v>
                </c:pt>
                <c:pt idx="8">
                  <c:v>Corea</c:v>
                </c:pt>
                <c:pt idx="9">
                  <c:v>Messico</c:v>
                </c:pt>
                <c:pt idx="10">
                  <c:v>Svizzera</c:v>
                </c:pt>
                <c:pt idx="11">
                  <c:v>India</c:v>
                </c:pt>
                <c:pt idx="12">
                  <c:v>Sud Africa</c:v>
                </c:pt>
                <c:pt idx="13">
                  <c:v>Svezia</c:v>
                </c:pt>
                <c:pt idx="14">
                  <c:v>Indonesia</c:v>
                </c:pt>
              </c:strCache>
            </c:strRef>
          </c:cat>
          <c:val>
            <c:numRef>
              <c:f>'Per Area'!$S$3:$S$17</c:f>
              <c:numCache>
                <c:formatCode>\+0%;\-0%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FB-4A1E-9550-D83319D90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0659496"/>
        <c:axId val="640659824"/>
      </c:barChart>
      <c:catAx>
        <c:axId val="640659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659824"/>
        <c:crosses val="autoZero"/>
        <c:auto val="1"/>
        <c:lblAlgn val="ctr"/>
        <c:lblOffset val="100"/>
        <c:noMultiLvlLbl val="0"/>
      </c:catAx>
      <c:valAx>
        <c:axId val="64065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+0%;\-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659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030446194225716"/>
          <c:y val="0.19121682706328375"/>
          <c:w val="0.42772440944881895"/>
          <c:h val="0.71287401574803155"/>
        </c:manualLayout>
      </c:layout>
      <c:pieChart>
        <c:varyColors val="1"/>
        <c:ser>
          <c:idx val="0"/>
          <c:order val="0"/>
          <c:tx>
            <c:strRef>
              <c:f>'Per Area'!$R$2</c:f>
              <c:strCache>
                <c:ptCount val="1"/>
                <c:pt idx="0">
                  <c:v>Plusvalenza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879-42F6-B14E-9532D628F2E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879-42F6-B14E-9532D628F2E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879-42F6-B14E-9532D628F2E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879-42F6-B14E-9532D628F2E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879-42F6-B14E-9532D628F2E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879-42F6-B14E-9532D628F2E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33F-4613-95C1-9890D7D3D44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33F-4613-95C1-9890D7D3D44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33F-4613-95C1-9890D7D3D44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33F-4613-95C1-9890D7D3D44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33F-4613-95C1-9890D7D3D44B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433F-4613-95C1-9890D7D3D44B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433F-4613-95C1-9890D7D3D44B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433F-4613-95C1-9890D7D3D44B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433F-4613-95C1-9890D7D3D44B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433F-4613-95C1-9890D7D3D44B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433F-4613-95C1-9890D7D3D44B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 Area'!$O$3:$O$19</c:f>
              <c:strCache>
                <c:ptCount val="17"/>
                <c:pt idx="0">
                  <c:v>US</c:v>
                </c:pt>
                <c:pt idx="1">
                  <c:v>EU</c:v>
                </c:pt>
                <c:pt idx="2">
                  <c:v>UK</c:v>
                </c:pt>
                <c:pt idx="3">
                  <c:v>Cina</c:v>
                </c:pt>
                <c:pt idx="4">
                  <c:v>Canada</c:v>
                </c:pt>
                <c:pt idx="5">
                  <c:v>Giappone</c:v>
                </c:pt>
                <c:pt idx="6">
                  <c:v>Italia</c:v>
                </c:pt>
                <c:pt idx="7">
                  <c:v>Australia</c:v>
                </c:pt>
                <c:pt idx="8">
                  <c:v>Corea</c:v>
                </c:pt>
                <c:pt idx="9">
                  <c:v>Messico</c:v>
                </c:pt>
                <c:pt idx="10">
                  <c:v>Svizzera</c:v>
                </c:pt>
                <c:pt idx="11">
                  <c:v>India</c:v>
                </c:pt>
                <c:pt idx="12">
                  <c:v>Sud Africa</c:v>
                </c:pt>
                <c:pt idx="13">
                  <c:v>Svezia</c:v>
                </c:pt>
                <c:pt idx="14">
                  <c:v>Indonesia</c:v>
                </c:pt>
                <c:pt idx="15">
                  <c:v>Russia</c:v>
                </c:pt>
                <c:pt idx="16">
                  <c:v>Kazakistan</c:v>
                </c:pt>
              </c:strCache>
            </c:strRef>
          </c:cat>
          <c:val>
            <c:numRef>
              <c:f>'Per Area'!$R$3:$R$19</c:f>
              <c:numCache>
                <c:formatCode>#,##0\ [$€-410]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D0-461E-813B-48365C357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202296587926512"/>
          <c:y val="6.0763342082239706E-2"/>
          <c:w val="0.18595384951881011"/>
          <c:h val="0.90682925051035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531466719590521E-2"/>
          <c:y val="0.22397382618839312"/>
          <c:w val="0.61919697537807772"/>
          <c:h val="0.72239647127442408"/>
        </c:manualLayout>
      </c:layout>
      <c:pieChart>
        <c:varyColors val="1"/>
        <c:ser>
          <c:idx val="0"/>
          <c:order val="0"/>
          <c:tx>
            <c:strRef>
              <c:f>'Azionario per Area'!$C$2</c:f>
              <c:strCache>
                <c:ptCount val="1"/>
                <c:pt idx="0">
                  <c:v>Valore totale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C08-4A5B-B564-672DFA9AE0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C08-4A5B-B564-672DFA9AE0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C08-4A5B-B564-672DFA9AE0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C08-4A5B-B564-672DFA9AE0C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C08-4A5B-B564-672DFA9AE0C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C08-4A5B-B564-672DFA9AE0C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C08-4A5B-B564-672DFA9AE0C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C08-4A5B-B564-672DFA9AE0C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C08-4A5B-B564-672DFA9AE0C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C08-4A5B-B564-672DFA9AE0C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C08-4A5B-B564-672DFA9AE0C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C08-4A5B-B564-672DFA9AE0C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BC08-4A5B-B564-672DFA9AE0CA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BC08-4A5B-B564-672DFA9AE0CA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BC08-4A5B-B564-672DFA9AE0CA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BC08-4A5B-B564-672DFA9AE0CA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BC08-4A5B-B564-672DFA9AE0CA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'Azionario per Area'!$A$3:$A$19</c:f>
              <c:strCache>
                <c:ptCount val="17"/>
                <c:pt idx="0">
                  <c:v>US</c:v>
                </c:pt>
                <c:pt idx="1">
                  <c:v>EU</c:v>
                </c:pt>
                <c:pt idx="2">
                  <c:v>UK</c:v>
                </c:pt>
                <c:pt idx="3">
                  <c:v>Cina</c:v>
                </c:pt>
                <c:pt idx="4">
                  <c:v>Canada</c:v>
                </c:pt>
                <c:pt idx="5">
                  <c:v>Giappone</c:v>
                </c:pt>
                <c:pt idx="6">
                  <c:v>Australia</c:v>
                </c:pt>
                <c:pt idx="7">
                  <c:v>Corea</c:v>
                </c:pt>
                <c:pt idx="8">
                  <c:v>Messico</c:v>
                </c:pt>
                <c:pt idx="9">
                  <c:v>Svizzera</c:v>
                </c:pt>
                <c:pt idx="10">
                  <c:v>India</c:v>
                </c:pt>
                <c:pt idx="11">
                  <c:v>Sud Africa</c:v>
                </c:pt>
                <c:pt idx="12">
                  <c:v>Svezia</c:v>
                </c:pt>
                <c:pt idx="13">
                  <c:v>Italia</c:v>
                </c:pt>
                <c:pt idx="14">
                  <c:v>Indonesia</c:v>
                </c:pt>
                <c:pt idx="15">
                  <c:v>Russia</c:v>
                </c:pt>
                <c:pt idx="16">
                  <c:v>Kazakistan</c:v>
                </c:pt>
              </c:strCache>
            </c:strRef>
          </c:cat>
          <c:val>
            <c:numRef>
              <c:f>'Azionario per Area'!$C$3:$C$19</c:f>
              <c:numCache>
                <c:formatCode>#,##0\ [$€-410]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3827.550020318281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BC08-4A5B-B564-672DFA9AE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413681582752508"/>
          <c:y val="3.7341809846328566E-2"/>
          <c:w val="0.23990168290547451"/>
          <c:h val="0.930250763509442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'Azionario per Area'!$S$2</c:f>
              <c:strCache>
                <c:ptCount val="1"/>
                <c:pt idx="0">
                  <c:v>Rendimento medio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'Azionario per Area'!$O$3:$O$17</c:f>
              <c:strCache>
                <c:ptCount val="15"/>
                <c:pt idx="0">
                  <c:v>US</c:v>
                </c:pt>
                <c:pt idx="1">
                  <c:v>EU</c:v>
                </c:pt>
                <c:pt idx="2">
                  <c:v>UK</c:v>
                </c:pt>
                <c:pt idx="3">
                  <c:v>Cina</c:v>
                </c:pt>
                <c:pt idx="4">
                  <c:v>Canada</c:v>
                </c:pt>
                <c:pt idx="5">
                  <c:v>Giappone</c:v>
                </c:pt>
                <c:pt idx="6">
                  <c:v>Australia</c:v>
                </c:pt>
                <c:pt idx="7">
                  <c:v>Corea</c:v>
                </c:pt>
                <c:pt idx="8">
                  <c:v>Messico</c:v>
                </c:pt>
                <c:pt idx="9">
                  <c:v>Svizzera</c:v>
                </c:pt>
                <c:pt idx="10">
                  <c:v>India</c:v>
                </c:pt>
                <c:pt idx="11">
                  <c:v>Sud Africa</c:v>
                </c:pt>
                <c:pt idx="12">
                  <c:v>Svezia</c:v>
                </c:pt>
                <c:pt idx="13">
                  <c:v>Italia</c:v>
                </c:pt>
                <c:pt idx="14">
                  <c:v>Indonesia</c:v>
                </c:pt>
              </c:strCache>
            </c:strRef>
          </c:cat>
          <c:val>
            <c:numRef>
              <c:f>'Azionario per Area'!$S$3:$S$17</c:f>
              <c:numCache>
                <c:formatCode>\+0%;\-0%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01-4DCF-AB94-BA5ADC46B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0659496"/>
        <c:axId val="640659824"/>
      </c:barChart>
      <c:catAx>
        <c:axId val="640659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659824"/>
        <c:crosses val="autoZero"/>
        <c:auto val="1"/>
        <c:lblAlgn val="ctr"/>
        <c:lblOffset val="100"/>
        <c:noMultiLvlLbl val="0"/>
      </c:catAx>
      <c:valAx>
        <c:axId val="64065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+0%;\-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659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030446194225716"/>
          <c:y val="0.19121682706328375"/>
          <c:w val="0.42772440944881895"/>
          <c:h val="0.71287401574803155"/>
        </c:manualLayout>
      </c:layout>
      <c:pieChart>
        <c:varyColors val="1"/>
        <c:ser>
          <c:idx val="0"/>
          <c:order val="0"/>
          <c:tx>
            <c:strRef>
              <c:f>'Azionario per Area'!$R$2</c:f>
              <c:strCache>
                <c:ptCount val="1"/>
                <c:pt idx="0">
                  <c:v>Plusvalenza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A01-47B9-B97B-62EC3F7D38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A01-47B9-B97B-62EC3F7D38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A01-47B9-B97B-62EC3F7D38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A01-47B9-B97B-62EC3F7D38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A01-47B9-B97B-62EC3F7D389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A01-47B9-B97B-62EC3F7D389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A01-47B9-B97B-62EC3F7D389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A01-47B9-B97B-62EC3F7D389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A01-47B9-B97B-62EC3F7D389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A01-47B9-B97B-62EC3F7D389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A01-47B9-B97B-62EC3F7D389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A01-47B9-B97B-62EC3F7D3896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FA01-47B9-B97B-62EC3F7D3896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FA01-47B9-B97B-62EC3F7D3896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FA01-47B9-B97B-62EC3F7D3896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FA01-47B9-B97B-62EC3F7D3896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FA01-47B9-B97B-62EC3F7D3896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'Azionario per Area'!$O$3:$O$19</c:f>
              <c:strCache>
                <c:ptCount val="17"/>
                <c:pt idx="0">
                  <c:v>US</c:v>
                </c:pt>
                <c:pt idx="1">
                  <c:v>EU</c:v>
                </c:pt>
                <c:pt idx="2">
                  <c:v>UK</c:v>
                </c:pt>
                <c:pt idx="3">
                  <c:v>Cina</c:v>
                </c:pt>
                <c:pt idx="4">
                  <c:v>Canada</c:v>
                </c:pt>
                <c:pt idx="5">
                  <c:v>Giappone</c:v>
                </c:pt>
                <c:pt idx="6">
                  <c:v>Australia</c:v>
                </c:pt>
                <c:pt idx="7">
                  <c:v>Corea</c:v>
                </c:pt>
                <c:pt idx="8">
                  <c:v>Messico</c:v>
                </c:pt>
                <c:pt idx="9">
                  <c:v>Svizzera</c:v>
                </c:pt>
                <c:pt idx="10">
                  <c:v>India</c:v>
                </c:pt>
                <c:pt idx="11">
                  <c:v>Sud Africa</c:v>
                </c:pt>
                <c:pt idx="12">
                  <c:v>Svezia</c:v>
                </c:pt>
                <c:pt idx="13">
                  <c:v>Italia</c:v>
                </c:pt>
                <c:pt idx="14">
                  <c:v>Indonesia</c:v>
                </c:pt>
                <c:pt idx="15">
                  <c:v>Russia</c:v>
                </c:pt>
                <c:pt idx="16">
                  <c:v>Kazakistan</c:v>
                </c:pt>
              </c:strCache>
            </c:strRef>
          </c:cat>
          <c:val>
            <c:numRef>
              <c:f>'Azionario per Area'!$R$3:$R$19</c:f>
              <c:numCache>
                <c:formatCode>#,##0\ [$€-410]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FA01-47B9-B97B-62EC3F7D3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202296587926512"/>
          <c:y val="6.0763342082239706E-2"/>
          <c:w val="0.18595384951881011"/>
          <c:h val="0.90682925051035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 tipo'!$S$2</c:f>
              <c:strCache>
                <c:ptCount val="1"/>
                <c:pt idx="0">
                  <c:v>Rendimento medio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 tipo'!$O$3:$O$8</c:f>
              <c:strCache>
                <c:ptCount val="6"/>
                <c:pt idx="0">
                  <c:v>ETF</c:v>
                </c:pt>
                <c:pt idx="1">
                  <c:v>A</c:v>
                </c:pt>
                <c:pt idx="2">
                  <c:v>O</c:v>
                </c:pt>
                <c:pt idx="3">
                  <c:v>CC</c:v>
                </c:pt>
                <c:pt idx="4">
                  <c:v>CD</c:v>
                </c:pt>
                <c:pt idx="5">
                  <c:v>CR</c:v>
                </c:pt>
              </c:strCache>
            </c:strRef>
          </c:cat>
          <c:val>
            <c:numRef>
              <c:f>'Per tipo'!$S$3:$S$8</c:f>
              <c:numCache>
                <c:formatCode>\+0%;\-0%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0-4168-B808-172494CB3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0659496"/>
        <c:axId val="640659824"/>
      </c:barChart>
      <c:catAx>
        <c:axId val="640659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659824"/>
        <c:crosses val="autoZero"/>
        <c:auto val="1"/>
        <c:lblAlgn val="ctr"/>
        <c:lblOffset val="100"/>
        <c:noMultiLvlLbl val="0"/>
      </c:catAx>
      <c:valAx>
        <c:axId val="64065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+0%;\-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659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63306237663691"/>
          <c:y val="0.21337962962962964"/>
          <c:w val="0.55835581955764302"/>
          <c:h val="0.6630475357247011"/>
        </c:manualLayout>
      </c:layout>
      <c:pieChart>
        <c:varyColors val="1"/>
        <c:ser>
          <c:idx val="0"/>
          <c:order val="0"/>
          <c:tx>
            <c:strRef>
              <c:f>'Per tipo'!$R$2</c:f>
              <c:strCache>
                <c:ptCount val="1"/>
                <c:pt idx="0">
                  <c:v>Plusvalenza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086-48CD-9170-DDF59BD9D67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086-48CD-9170-DDF59BD9D67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086-48CD-9170-DDF59BD9D67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086-48CD-9170-DDF59BD9D67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086-48CD-9170-DDF59BD9D67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086-48CD-9170-DDF59BD9D67B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 tipo'!$O$3:$O$8</c:f>
              <c:strCache>
                <c:ptCount val="6"/>
                <c:pt idx="0">
                  <c:v>ETF</c:v>
                </c:pt>
                <c:pt idx="1">
                  <c:v>A</c:v>
                </c:pt>
                <c:pt idx="2">
                  <c:v>O</c:v>
                </c:pt>
                <c:pt idx="3">
                  <c:v>CC</c:v>
                </c:pt>
                <c:pt idx="4">
                  <c:v>CD</c:v>
                </c:pt>
                <c:pt idx="5">
                  <c:v>CR</c:v>
                </c:pt>
              </c:strCache>
            </c:strRef>
          </c:cat>
          <c:val>
            <c:numRef>
              <c:f>'Per tipo'!$R$3:$R$8</c:f>
              <c:numCache>
                <c:formatCode>#,##0\ [$€-410]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AA-477F-A52C-D0B53D10D6C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80766220011972"/>
          <c:y val="0.29687445319335076"/>
          <c:w val="0.16652699114365091"/>
          <c:h val="0.439236657917760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531466719590521E-2"/>
          <c:y val="0.22397382618839312"/>
          <c:w val="0.61919697537807772"/>
          <c:h val="0.72239647127442408"/>
        </c:manualLayout>
      </c:layout>
      <c:pieChart>
        <c:varyColors val="1"/>
        <c:ser>
          <c:idx val="0"/>
          <c:order val="0"/>
          <c:tx>
            <c:strRef>
              <c:f>'Per classe'!$C$2</c:f>
              <c:strCache>
                <c:ptCount val="1"/>
                <c:pt idx="0">
                  <c:v>Valore totale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4F5-4A39-8BA8-29F9F86AF9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4F5-4A39-8BA8-29F9F86AF9B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4F5-4A39-8BA8-29F9F86AF9B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E47-4D51-9278-9298E40089B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E47-4D51-9278-9298E40089B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E47-4D51-9278-9298E40089B2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 classe'!$A$3:$A$8</c:f>
              <c:strCache>
                <c:ptCount val="3"/>
                <c:pt idx="0">
                  <c:v>Azioni</c:v>
                </c:pt>
                <c:pt idx="1">
                  <c:v>Obblig</c:v>
                </c:pt>
                <c:pt idx="2">
                  <c:v>Liquidi</c:v>
                </c:pt>
              </c:strCache>
            </c:strRef>
          </c:cat>
          <c:val>
            <c:numRef>
              <c:f>'Per classe'!$C$3:$C$8</c:f>
              <c:numCache>
                <c:formatCode>#,##0\ [$€-410]</c:formatCode>
                <c:ptCount val="6"/>
                <c:pt idx="0">
                  <c:v>3827.550020318281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F5-4A39-8BA8-29F9F86AF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413681582752508"/>
          <c:y val="0.39677930883639545"/>
          <c:w val="0.23990168290547451"/>
          <c:h val="0.36247995042286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 classe'!$S$2</c:f>
              <c:strCache>
                <c:ptCount val="1"/>
                <c:pt idx="0">
                  <c:v>Rendimento medio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 classe'!$O$3:$O$8</c:f>
              <c:strCache>
                <c:ptCount val="3"/>
                <c:pt idx="0">
                  <c:v>Azioni</c:v>
                </c:pt>
                <c:pt idx="1">
                  <c:v>Obblig</c:v>
                </c:pt>
                <c:pt idx="2">
                  <c:v>Liquidi</c:v>
                </c:pt>
              </c:strCache>
            </c:strRef>
          </c:cat>
          <c:val>
            <c:numRef>
              <c:f>'Per classe'!$S$3:$S$8</c:f>
              <c:numCache>
                <c:formatCode>\+0%;\-0%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BC-488A-B1DD-1BFB667FE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0659496"/>
        <c:axId val="640659824"/>
      </c:barChart>
      <c:catAx>
        <c:axId val="640659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659824"/>
        <c:crosses val="autoZero"/>
        <c:auto val="1"/>
        <c:lblAlgn val="ctr"/>
        <c:lblOffset val="100"/>
        <c:noMultiLvlLbl val="0"/>
      </c:catAx>
      <c:valAx>
        <c:axId val="64065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+0%;\-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659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842731245496075"/>
          <c:y val="0.22726851851851851"/>
          <c:w val="0.4749167311264933"/>
          <c:h val="0.65465952172645081"/>
        </c:manualLayout>
      </c:layout>
      <c:pieChart>
        <c:varyColors val="1"/>
        <c:ser>
          <c:idx val="0"/>
          <c:order val="0"/>
          <c:tx>
            <c:strRef>
              <c:f>'Per classe'!$R$2</c:f>
              <c:strCache>
                <c:ptCount val="1"/>
                <c:pt idx="0">
                  <c:v>Plusvalenza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40-4F8E-A928-C0A554C4E4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40-4F8E-A928-C0A554C4E45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A40-4F8E-A928-C0A554C4E45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A40-4F8E-A928-C0A554C4E45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A40-4F8E-A928-C0A554C4E45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A40-4F8E-A928-C0A554C4E453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 classe'!$O$3:$O$8</c:f>
              <c:strCache>
                <c:ptCount val="3"/>
                <c:pt idx="0">
                  <c:v>Azioni</c:v>
                </c:pt>
                <c:pt idx="1">
                  <c:v>Obblig</c:v>
                </c:pt>
                <c:pt idx="2">
                  <c:v>Liquidi</c:v>
                </c:pt>
              </c:strCache>
            </c:strRef>
          </c:cat>
          <c:val>
            <c:numRef>
              <c:f>'Per classe'!$R$3:$R$8</c:f>
              <c:numCache>
                <c:formatCode>#,##0\ [$€-410]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1-4728-9A50-3A61B858573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1032020997375342"/>
          <c:y val="0.28761519393409152"/>
          <c:w val="0.17380380577427823"/>
          <c:h val="0.5040514727325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531466719590521E-2"/>
          <c:y val="0.22397382618839312"/>
          <c:w val="0.61919697537807772"/>
          <c:h val="0.72239647127442408"/>
        </c:manualLayout>
      </c:layout>
      <c:pieChart>
        <c:varyColors val="1"/>
        <c:ser>
          <c:idx val="0"/>
          <c:order val="0"/>
          <c:tx>
            <c:strRef>
              <c:f>'Per valuta'!$C$2</c:f>
              <c:strCache>
                <c:ptCount val="1"/>
                <c:pt idx="0">
                  <c:v>Valore totale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C9-44BA-860C-CCF8FF8AFC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C9-44BA-860C-CCF8FF8AFC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9C9-44BA-860C-CCF8FF8AFCB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9C9-44BA-860C-CCF8FF8AFCB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9C9-44BA-860C-CCF8FF8AFCB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9C9-44BA-860C-CCF8FF8AFCB5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 valuta'!$A$3:$A$8</c:f>
              <c:strCache>
                <c:ptCount val="5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GBP</c:v>
                </c:pt>
                <c:pt idx="4">
                  <c:v>SEK</c:v>
                </c:pt>
              </c:strCache>
            </c:strRef>
          </c:cat>
          <c:val>
            <c:numRef>
              <c:f>'Per valuta'!$C$3:$C$8</c:f>
              <c:numCache>
                <c:formatCode>#,##0\ [$€-410]</c:formatCode>
                <c:ptCount val="6"/>
                <c:pt idx="0">
                  <c:v>3827.550020318281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9C9-44BA-860C-CCF8FF8AF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413681582752508"/>
          <c:y val="0.39677930883639545"/>
          <c:w val="0.23990168290547451"/>
          <c:h val="0.36247995042286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 valuta'!$S$2</c:f>
              <c:strCache>
                <c:ptCount val="1"/>
                <c:pt idx="0">
                  <c:v>Rendimento medio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 valuta'!$O$3:$O$8</c:f>
              <c:strCache>
                <c:ptCount val="5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GBP</c:v>
                </c:pt>
                <c:pt idx="4">
                  <c:v>SEK</c:v>
                </c:pt>
              </c:strCache>
            </c:strRef>
          </c:cat>
          <c:val>
            <c:numRef>
              <c:f>'Per valuta'!$S$3:$S$8</c:f>
              <c:numCache>
                <c:formatCode>\+0%;\-0%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9-4650-A4FB-D5DF7AFAA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0659496"/>
        <c:axId val="640659824"/>
      </c:barChart>
      <c:catAx>
        <c:axId val="640659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659824"/>
        <c:crosses val="autoZero"/>
        <c:auto val="1"/>
        <c:lblAlgn val="ctr"/>
        <c:lblOffset val="100"/>
        <c:noMultiLvlLbl val="0"/>
      </c:catAx>
      <c:valAx>
        <c:axId val="64065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+0%;\-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659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419335083114608"/>
          <c:y val="0.21899460484106154"/>
          <c:w val="0.41383552055993"/>
          <c:h val="0.6897258675998833"/>
        </c:manualLayout>
      </c:layout>
      <c:pieChart>
        <c:varyColors val="1"/>
        <c:ser>
          <c:idx val="0"/>
          <c:order val="0"/>
          <c:tx>
            <c:strRef>
              <c:f>'Per valuta'!$R$2</c:f>
              <c:strCache>
                <c:ptCount val="1"/>
                <c:pt idx="0">
                  <c:v>Plusvalenza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116-490A-B11A-AE19AA0E3DA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B4B-408A-A98F-C83B4AE5174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116-490A-B11A-AE19AA0E3DA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116-490A-B11A-AE19AA0E3DA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116-490A-B11A-AE19AA0E3DA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116-490A-B11A-AE19AA0E3DAE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4B-408A-A98F-C83B4AE51745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 valuta'!$O$3:$O$8</c:f>
              <c:strCache>
                <c:ptCount val="5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GBP</c:v>
                </c:pt>
                <c:pt idx="4">
                  <c:v>SEK</c:v>
                </c:pt>
              </c:strCache>
            </c:strRef>
          </c:cat>
          <c:val>
            <c:numRef>
              <c:f>'Per valuta'!$R$3:$R$8</c:f>
              <c:numCache>
                <c:formatCode>#,##0\ [$€-410]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4B-408A-A98F-C83B4AE51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530096237970252"/>
          <c:y val="0.25057815689705448"/>
          <c:w val="0.13273140857392826"/>
          <c:h val="0.467014435695538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</xdr:row>
      <xdr:rowOff>123825</xdr:rowOff>
    </xdr:from>
    <xdr:to>
      <xdr:col>11</xdr:col>
      <xdr:colOff>266700</xdr:colOff>
      <xdr:row>14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1E9D6E-F6D6-E9A2-76F8-A023090D88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47625</xdr:colOff>
      <xdr:row>1</xdr:row>
      <xdr:rowOff>190500</xdr:rowOff>
    </xdr:from>
    <xdr:to>
      <xdr:col>27</xdr:col>
      <xdr:colOff>352425</xdr:colOff>
      <xdr:row>15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AB870AA-6A24-4942-9860-BB8D53D381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66675</xdr:colOff>
      <xdr:row>16</xdr:row>
      <xdr:rowOff>57150</xdr:rowOff>
    </xdr:from>
    <xdr:to>
      <xdr:col>25</xdr:col>
      <xdr:colOff>552450</xdr:colOff>
      <xdr:row>30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B4F41D0-0017-EB73-8F8B-651A7C3C53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114299</xdr:colOff>
      <xdr:row>1</xdr:row>
      <xdr:rowOff>123825</xdr:rowOff>
    </xdr:from>
    <xdr:to>
      <xdr:col>12</xdr:col>
      <xdr:colOff>19050</xdr:colOff>
      <xdr:row>14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FC07DE-33D2-4586-8C47-31E8DF9FCB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47625</xdr:colOff>
      <xdr:row>1</xdr:row>
      <xdr:rowOff>190500</xdr:rowOff>
    </xdr:from>
    <xdr:to>
      <xdr:col>27</xdr:col>
      <xdr:colOff>352425</xdr:colOff>
      <xdr:row>15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191A26E-02DF-45C9-836E-DB92E72B93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142874</xdr:colOff>
      <xdr:row>17</xdr:row>
      <xdr:rowOff>19050</xdr:rowOff>
    </xdr:from>
    <xdr:to>
      <xdr:col>26</xdr:col>
      <xdr:colOff>266699</xdr:colOff>
      <xdr:row>31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E14D438-B7FD-4A29-B56B-BD6DE4D235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114299</xdr:colOff>
      <xdr:row>1</xdr:row>
      <xdr:rowOff>123825</xdr:rowOff>
    </xdr:from>
    <xdr:to>
      <xdr:col>12</xdr:col>
      <xdr:colOff>19050</xdr:colOff>
      <xdr:row>14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487472-60B0-4E88-81CB-25996AF44C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47625</xdr:colOff>
      <xdr:row>1</xdr:row>
      <xdr:rowOff>190500</xdr:rowOff>
    </xdr:from>
    <xdr:to>
      <xdr:col>27</xdr:col>
      <xdr:colOff>352425</xdr:colOff>
      <xdr:row>15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2360303-4938-48F8-A543-DE37830CE5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142875</xdr:colOff>
      <xdr:row>16</xdr:row>
      <xdr:rowOff>180975</xdr:rowOff>
    </xdr:from>
    <xdr:to>
      <xdr:col>27</xdr:col>
      <xdr:colOff>447675</xdr:colOff>
      <xdr:row>31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9B82BD9-7EFA-CB0A-919E-1D03212161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114299</xdr:colOff>
      <xdr:row>1</xdr:row>
      <xdr:rowOff>123824</xdr:rowOff>
    </xdr:from>
    <xdr:to>
      <xdr:col>13</xdr:col>
      <xdr:colOff>285750</xdr:colOff>
      <xdr:row>19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4DD604-B3CE-405A-B819-8759D8B1D4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47625</xdr:colOff>
      <xdr:row>1</xdr:row>
      <xdr:rowOff>190500</xdr:rowOff>
    </xdr:from>
    <xdr:to>
      <xdr:col>27</xdr:col>
      <xdr:colOff>352425</xdr:colOff>
      <xdr:row>15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E72C603-938C-407D-BE04-F7FC609F51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600075</xdr:colOff>
      <xdr:row>16</xdr:row>
      <xdr:rowOff>104775</xdr:rowOff>
    </xdr:from>
    <xdr:to>
      <xdr:col>27</xdr:col>
      <xdr:colOff>295275</xdr:colOff>
      <xdr:row>30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F36E43C-7180-FC68-9AB0-91AEB40A21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114299</xdr:colOff>
      <xdr:row>1</xdr:row>
      <xdr:rowOff>123824</xdr:rowOff>
    </xdr:from>
    <xdr:to>
      <xdr:col>13</xdr:col>
      <xdr:colOff>285750</xdr:colOff>
      <xdr:row>19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277032-45E0-4259-ACCF-C0DED670E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47625</xdr:colOff>
      <xdr:row>1</xdr:row>
      <xdr:rowOff>190500</xdr:rowOff>
    </xdr:from>
    <xdr:to>
      <xdr:col>27</xdr:col>
      <xdr:colOff>352425</xdr:colOff>
      <xdr:row>15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318CD6-C144-4E30-8C54-656177D4F4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600075</xdr:colOff>
      <xdr:row>16</xdr:row>
      <xdr:rowOff>104775</xdr:rowOff>
    </xdr:from>
    <xdr:to>
      <xdr:col>27</xdr:col>
      <xdr:colOff>295275</xdr:colOff>
      <xdr:row>30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F1D9D25-CC63-4938-98F2-6C9CEA690A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refreshOnLoad="1" connectionId="1" xr16:uid="{C14A99BB-15D2-4E89-A93A-74FE3DB5C3BA}" autoFormatId="16" applyNumberFormats="0" applyBorderFormats="0" applyFontFormats="0" applyPatternFormats="0" applyAlignmentFormats="0" applyWidthHeightFormats="0">
  <queryTableRefresh nextId="4">
    <queryTableFields count="3">
      <queryTableField id="1" name="Name" tableColumnId="1"/>
      <queryTableField id="2" name="Value.symbol" tableColumnId="2"/>
      <queryTableField id="3" name="Value.quote.USD.price" tableColumnId="3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refreshOnLoad="1" connectionId="2" xr16:uid="{93C16539-0A18-42E2-99AF-65D2EDFE9468}" autoFormatId="16" applyNumberFormats="0" applyBorderFormats="0" applyFontFormats="0" applyPatternFormats="0" applyAlignmentFormats="0" applyWidthHeightFormats="0">
  <queryTableRefresh nextId="8">
    <queryTableFields count="5">
      <queryTableField id="1" name="baseCurrency" tableColumnId="1"/>
      <queryTableField id="2" name="targetCurrency" tableColumnId="2"/>
      <queryTableField id="5" name="targetName" tableColumnId="5"/>
      <queryTableField id="4" name="inverseRate" tableColumnId="4"/>
      <queryTableField id="3" name="exchangeRate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3CB7CCC-BC9C-4342-8982-57B00EEE485F}" name="latest_symbol_BCH_BTC_ETH_OMG_XMR_XRA_XRP_CMC_PRO_API_KEY_d7866e6a_8b06_4197_a5e" displayName="latest_symbol_BCH_BTC_ETH_OMG_XMR_XRA_XRP_CMC_PRO_API_KEY_d7866e6a_8b06_4197_a5e" ref="B1:D31" tableType="queryTable" totalsRowShown="0">
  <autoFilter ref="B1:D31" xr:uid="{CC3C3665-FF5C-42E3-9B48-02A43342A15D}"/>
  <tableColumns count="3">
    <tableColumn id="1" xr3:uid="{3B28B91E-3CF8-4C40-B77B-52411E67F0DC}" uniqueName="1" name="Name" queryTableFieldId="1" dataDxfId="3" dataCellStyle="Normal 2"/>
    <tableColumn id="2" xr3:uid="{45407BA8-A577-4035-8556-5CBE071300ED}" uniqueName="2" name="Value.symbol" queryTableFieldId="2" dataCellStyle="Normal 2"/>
    <tableColumn id="3" xr3:uid="{48FEEF1A-29A6-4D73-A5CE-9C88544342C1}" uniqueName="3" name="Value.quote.USD.price" queryTableFieldId="3" dataCellStyle="Normal 2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E99CEE3-5388-4310-B9F9-CB79EFEA4CFB}" name="usd" displayName="usd" ref="G1:K149" tableType="queryTable" totalsRowShown="0">
  <autoFilter ref="G1:K149" xr:uid="{8B0348C0-82AB-4700-89A8-6BCAC5E0215E}"/>
  <tableColumns count="5">
    <tableColumn id="1" xr3:uid="{1DF27100-93E7-45FC-9635-F9B185E7C23A}" uniqueName="1" name="baseCurrency" queryTableFieldId="1" dataDxfId="2" dataCellStyle="Normal 2"/>
    <tableColumn id="2" xr3:uid="{9CB86A00-EA6B-4F47-A237-497D4914E518}" uniqueName="2" name="targetCurrency" queryTableFieldId="2" dataDxfId="1" dataCellStyle="Normal 2"/>
    <tableColumn id="5" xr3:uid="{083C5CAE-9BD4-40C0-8198-E7681E5AB0DD}" uniqueName="5" name="targetName" queryTableFieldId="5" dataDxfId="0" dataCellStyle="Normal 2"/>
    <tableColumn id="4" xr3:uid="{BBD3B986-E2F9-413D-8BAA-3ED1A53E46DC}" uniqueName="4" name="inverseRate" queryTableFieldId="4" dataCellStyle="Normal 2"/>
    <tableColumn id="3" xr3:uid="{454B0326-EE4E-4DDC-A4EB-CDCF73208357}" uniqueName="3" name="exchangeRate" queryTableFieldId="3" dataCellStyle="Normal 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2FBB6-B2E1-4036-87F1-BD29DC9B5422}">
  <dimension ref="A1:Z2"/>
  <sheetViews>
    <sheetView tabSelected="1" zoomScaleNormal="100"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C12" sqref="C12"/>
    </sheetView>
  </sheetViews>
  <sheetFormatPr defaultRowHeight="15" x14ac:dyDescent="0.25"/>
  <cols>
    <col min="1" max="1" width="37.5703125" style="18" bestFit="1" customWidth="1"/>
    <col min="2" max="2" width="6" style="18" bestFit="1" customWidth="1"/>
    <col min="3" max="3" width="7.140625" style="18" customWidth="1"/>
    <col min="4" max="4" width="9.85546875" style="18" bestFit="1" customWidth="1"/>
    <col min="5" max="5" width="10.5703125" style="1" bestFit="1" customWidth="1"/>
    <col min="6" max="6" width="6.7109375" style="18" bestFit="1" customWidth="1"/>
    <col min="7" max="7" width="14.7109375" style="18" bestFit="1" customWidth="1"/>
    <col min="8" max="8" width="10.7109375" style="13" bestFit="1" customWidth="1"/>
    <col min="9" max="9" width="11.28515625" style="14" bestFit="1" customWidth="1"/>
    <col min="10" max="10" width="11.42578125" style="14" customWidth="1"/>
    <col min="11" max="11" width="7" style="2" bestFit="1" customWidth="1"/>
    <col min="12" max="12" width="12.5703125" style="20" bestFit="1" customWidth="1"/>
    <col min="13" max="13" width="8" style="3" bestFit="1" customWidth="1"/>
    <col min="14" max="14" width="13.28515625" style="3" bestFit="1" customWidth="1"/>
    <col min="15" max="15" width="7" bestFit="1" customWidth="1"/>
    <col min="16" max="16" width="12.5703125" style="23" bestFit="1" customWidth="1"/>
    <col min="17" max="17" width="11.5703125" style="6" bestFit="1" customWidth="1"/>
    <col min="18" max="18" width="12.28515625" style="26" bestFit="1" customWidth="1"/>
    <col min="19" max="19" width="11.7109375" style="29" bestFit="1" customWidth="1"/>
    <col min="20" max="20" width="10.7109375" style="51" bestFit="1" customWidth="1"/>
    <col min="21" max="21" width="6.85546875" style="4" bestFit="1" customWidth="1"/>
    <col min="22" max="22" width="8" style="31" bestFit="1" customWidth="1"/>
    <col min="23" max="23" width="6.28515625" style="5" bestFit="1" customWidth="1"/>
    <col min="24" max="24" width="10.5703125" style="5" bestFit="1" customWidth="1"/>
    <col min="25" max="25" width="12.85546875" style="5" customWidth="1"/>
    <col min="26" max="26" width="11.7109375" style="34" bestFit="1" customWidth="1"/>
  </cols>
  <sheetData>
    <row r="1" spans="1:26" s="7" customFormat="1" ht="47.25" customHeight="1" x14ac:dyDescent="0.25">
      <c r="A1" s="17" t="s">
        <v>0</v>
      </c>
      <c r="B1" s="17" t="s">
        <v>1</v>
      </c>
      <c r="C1" s="17" t="s">
        <v>19</v>
      </c>
      <c r="D1" s="17" t="s">
        <v>360</v>
      </c>
      <c r="E1" s="17" t="s">
        <v>3</v>
      </c>
      <c r="F1" s="52" t="s">
        <v>7</v>
      </c>
      <c r="G1" s="52" t="s">
        <v>16</v>
      </c>
      <c r="H1" s="8" t="s">
        <v>2</v>
      </c>
      <c r="I1" s="8" t="s">
        <v>12</v>
      </c>
      <c r="J1" s="8" t="s">
        <v>369</v>
      </c>
      <c r="K1" s="8" t="s">
        <v>4</v>
      </c>
      <c r="L1" s="19" t="s">
        <v>9</v>
      </c>
      <c r="M1" s="9" t="s">
        <v>10</v>
      </c>
      <c r="N1" s="9" t="s">
        <v>5</v>
      </c>
      <c r="O1" s="7" t="s">
        <v>4</v>
      </c>
      <c r="P1" s="21" t="s">
        <v>9</v>
      </c>
      <c r="Q1" s="10" t="s">
        <v>15</v>
      </c>
      <c r="R1" s="24" t="s">
        <v>14</v>
      </c>
      <c r="S1" s="27" t="s">
        <v>17</v>
      </c>
      <c r="T1" s="50" t="s">
        <v>2</v>
      </c>
      <c r="U1" s="11" t="s">
        <v>4</v>
      </c>
      <c r="V1" s="30" t="s">
        <v>9</v>
      </c>
      <c r="W1" s="12" t="s">
        <v>10</v>
      </c>
      <c r="X1" s="12" t="s">
        <v>11</v>
      </c>
      <c r="Y1" s="12" t="s">
        <v>18</v>
      </c>
      <c r="Z1" s="32" t="s">
        <v>20</v>
      </c>
    </row>
    <row r="2" spans="1:26" x14ac:dyDescent="0.25">
      <c r="A2" s="18" t="s">
        <v>387</v>
      </c>
      <c r="B2" s="18" t="s">
        <v>21</v>
      </c>
      <c r="C2" s="18" t="s">
        <v>358</v>
      </c>
      <c r="D2" s="18" t="s">
        <v>372</v>
      </c>
      <c r="E2" s="1">
        <v>17</v>
      </c>
      <c r="F2" s="18" t="s">
        <v>8</v>
      </c>
      <c r="G2" s="18" t="s">
        <v>384</v>
      </c>
      <c r="H2" s="13">
        <v>41821</v>
      </c>
      <c r="I2" s="14" t="s">
        <v>13</v>
      </c>
      <c r="J2" s="14" t="s">
        <v>392</v>
      </c>
      <c r="K2" s="2">
        <v>169.58</v>
      </c>
      <c r="L2" s="20">
        <v>1</v>
      </c>
      <c r="M2" s="3">
        <v>12</v>
      </c>
      <c r="N2" s="3">
        <f>(E2/IF(B2="O",100,1)*K2)*L2+M2</f>
        <v>2894.86</v>
      </c>
      <c r="O2">
        <v>225.15</v>
      </c>
      <c r="P2" s="22">
        <f>INDEX(Valute!B:B,MATCH(F2,Valute!A:A,0))</f>
        <v>1.0000000053084299</v>
      </c>
      <c r="Q2" s="15">
        <f>(E2/IF(B2="O",100,1)*O2)*P2</f>
        <v>3827.550020318281</v>
      </c>
      <c r="R2" s="25">
        <f>Q2-N2</f>
        <v>932.69002031828086</v>
      </c>
      <c r="S2" s="28">
        <f>IF(N2&lt;&gt;0,R2/N2,"")</f>
        <v>0.32218829937139648</v>
      </c>
      <c r="X2" s="16">
        <f>(E2/IF(B2="O",100,1)*U2)*V2-W2</f>
        <v>0</v>
      </c>
      <c r="Y2" s="16">
        <f>X2-N2</f>
        <v>-2894.86</v>
      </c>
      <c r="Z2" s="33">
        <f>IF(N2&lt;&gt;0,Y2/N2,"")</f>
        <v>-1</v>
      </c>
    </row>
  </sheetData>
  <autoFilter ref="A1:Z2" xr:uid="{EB32FBB6-B2E1-4036-87F1-BD29DC9B5422}"/>
  <conditionalFormatting sqref="S1:S1048576 Z1:Z1048576">
    <cfRule type="colorScale" priority="6">
      <colorScale>
        <cfvo type="num" val="-0.5"/>
        <cfvo type="num" val="0"/>
        <cfvo type="num" val="0.5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8D71A-2A0A-40D0-A398-44DA46C39EA6}">
  <dimension ref="A1:S8"/>
  <sheetViews>
    <sheetView workbookViewId="0">
      <selection activeCell="R12" sqref="R12"/>
    </sheetView>
  </sheetViews>
  <sheetFormatPr defaultRowHeight="15" x14ac:dyDescent="0.25"/>
  <cols>
    <col min="1" max="1" width="4.85546875" bestFit="1" customWidth="1"/>
    <col min="2" max="2" width="9" style="45" bestFit="1" customWidth="1"/>
    <col min="3" max="3" width="9" bestFit="1" customWidth="1"/>
    <col min="4" max="4" width="9.7109375" bestFit="1" customWidth="1"/>
    <col min="5" max="5" width="11.7109375" bestFit="1" customWidth="1"/>
    <col min="15" max="15" width="4.85546875" bestFit="1" customWidth="1"/>
    <col min="19" max="19" width="10.140625" bestFit="1" customWidth="1"/>
  </cols>
  <sheetData>
    <row r="1" spans="1:19" s="48" customFormat="1" x14ac:dyDescent="0.25">
      <c r="A1" s="48" t="s">
        <v>367</v>
      </c>
      <c r="B1" s="49"/>
      <c r="O1" s="48" t="s">
        <v>368</v>
      </c>
    </row>
    <row r="2" spans="1:19" s="7" customFormat="1" ht="33" customHeight="1" x14ac:dyDescent="0.25">
      <c r="A2" s="7" t="s">
        <v>1</v>
      </c>
      <c r="B2" s="47" t="s">
        <v>362</v>
      </c>
      <c r="C2" s="7" t="s">
        <v>363</v>
      </c>
      <c r="D2" s="7" t="s">
        <v>14</v>
      </c>
      <c r="E2" s="7" t="s">
        <v>17</v>
      </c>
      <c r="O2" s="7" t="s">
        <v>1</v>
      </c>
      <c r="P2" s="47" t="s">
        <v>362</v>
      </c>
      <c r="Q2" s="7" t="s">
        <v>365</v>
      </c>
      <c r="R2" s="7" t="s">
        <v>366</v>
      </c>
      <c r="S2" s="7" t="s">
        <v>364</v>
      </c>
    </row>
    <row r="3" spans="1:19" x14ac:dyDescent="0.25">
      <c r="A3" t="s">
        <v>21</v>
      </c>
      <c r="B3" s="45">
        <f>SUMIFS('Stato patrimoniale'!N:N,'Stato patrimoniale'!$T:$T,"",'Stato patrimoniale'!$B:$B,$A3)</f>
        <v>2894.86</v>
      </c>
      <c r="C3" s="45">
        <f>SUMIFS('Stato patrimoniale'!Q:Q,'Stato patrimoniale'!$T:$T,"",'Stato patrimoniale'!$B:$B,$A3)</f>
        <v>3827.550020318281</v>
      </c>
      <c r="D3" s="45">
        <f t="shared" ref="D3:D8" si="0">C3-B3</f>
        <v>932.69002031828086</v>
      </c>
      <c r="E3" s="46">
        <f t="shared" ref="E3:E8" si="1">IF(B3=0,"",D3/B3)</f>
        <v>0.32218829937139648</v>
      </c>
      <c r="O3" t="s">
        <v>21</v>
      </c>
      <c r="P3" s="45">
        <f>SUMIFS('Stato patrimoniale'!N:N,'Stato patrimoniale'!$T:$T,"&gt;0",'Stato patrimoniale'!$B:$B,$O3)</f>
        <v>0</v>
      </c>
      <c r="Q3" s="45">
        <f>SUMIFS('Stato patrimoniale'!X:X,'Stato patrimoniale'!$T:$T,"&gt;0",'Stato patrimoniale'!$B:$B,$O3)</f>
        <v>0</v>
      </c>
      <c r="R3" s="45">
        <f>Q3-P3</f>
        <v>0</v>
      </c>
      <c r="S3" s="46" t="str">
        <f>IF(P3=0,"",R3/P3)</f>
        <v/>
      </c>
    </row>
    <row r="4" spans="1:19" x14ac:dyDescent="0.25">
      <c r="A4" t="s">
        <v>6</v>
      </c>
      <c r="B4" s="45">
        <f>SUMIFS('Stato patrimoniale'!N:N,'Stato patrimoniale'!$T:$T,"",'Stato patrimoniale'!$B:$B,$A4)</f>
        <v>0</v>
      </c>
      <c r="C4" s="45">
        <f>SUMIFS('Stato patrimoniale'!Q:Q,'Stato patrimoniale'!$T:$T,"",'Stato patrimoniale'!$B:$B,$A4)</f>
        <v>0</v>
      </c>
      <c r="D4" s="45">
        <f t="shared" ref="D4:D8" si="2">C4-B4</f>
        <v>0</v>
      </c>
      <c r="E4" s="46" t="str">
        <f t="shared" ref="E4:E8" si="3">IF(B4=0,"",D4/B4)</f>
        <v/>
      </c>
      <c r="O4" t="s">
        <v>6</v>
      </c>
      <c r="P4" s="45">
        <f>SUMIFS('Stato patrimoniale'!N:N,'Stato patrimoniale'!$T:$T,"&gt;0",'Stato patrimoniale'!$B:$B,$O4)</f>
        <v>0</v>
      </c>
      <c r="Q4" s="45">
        <f>SUMIFS('Stato patrimoniale'!X:X,'Stato patrimoniale'!$T:$T,"&gt;0",'Stato patrimoniale'!$B:$B,$O4)</f>
        <v>0</v>
      </c>
      <c r="R4" s="45">
        <f t="shared" ref="R4:R8" si="4">Q4-P4</f>
        <v>0</v>
      </c>
      <c r="S4" s="46" t="str">
        <f t="shared" ref="S4:S8" si="5">IF(P4=0,"",R4/P4)</f>
        <v/>
      </c>
    </row>
    <row r="5" spans="1:19" x14ac:dyDescent="0.25">
      <c r="A5" t="s">
        <v>23</v>
      </c>
      <c r="B5" s="45">
        <f>SUMIFS('Stato patrimoniale'!N:N,'Stato patrimoniale'!$T:$T,"",'Stato patrimoniale'!$B:$B,$A5)</f>
        <v>0</v>
      </c>
      <c r="C5" s="45">
        <f>SUMIFS('Stato patrimoniale'!Q:Q,'Stato patrimoniale'!$T:$T,"",'Stato patrimoniale'!$B:$B,$A5)</f>
        <v>0</v>
      </c>
      <c r="D5" s="45">
        <f t="shared" si="2"/>
        <v>0</v>
      </c>
      <c r="E5" s="46" t="str">
        <f t="shared" si="3"/>
        <v/>
      </c>
      <c r="O5" t="s">
        <v>23</v>
      </c>
      <c r="P5" s="45">
        <f>SUMIFS('Stato patrimoniale'!N:N,'Stato patrimoniale'!$T:$T,"&gt;0",'Stato patrimoniale'!$B:$B,$O5)</f>
        <v>0</v>
      </c>
      <c r="Q5" s="45">
        <f>SUMIFS('Stato patrimoniale'!X:X,'Stato patrimoniale'!$T:$T,"&gt;0",'Stato patrimoniale'!$B:$B,$O5)</f>
        <v>0</v>
      </c>
      <c r="R5" s="45">
        <f t="shared" si="4"/>
        <v>0</v>
      </c>
      <c r="S5" s="46" t="str">
        <f t="shared" si="5"/>
        <v/>
      </c>
    </row>
    <row r="6" spans="1:19" x14ac:dyDescent="0.25">
      <c r="A6" t="s">
        <v>388</v>
      </c>
      <c r="B6" s="45">
        <f>SUMIFS('Stato patrimoniale'!N:N,'Stato patrimoniale'!$T:$T,"",'Stato patrimoniale'!$B:$B,$A6)</f>
        <v>0</v>
      </c>
      <c r="C6" s="45">
        <f>SUMIFS('Stato patrimoniale'!Q:Q,'Stato patrimoniale'!$T:$T,"",'Stato patrimoniale'!$B:$B,$A6)</f>
        <v>0</v>
      </c>
      <c r="D6" s="45">
        <f t="shared" si="2"/>
        <v>0</v>
      </c>
      <c r="E6" s="46" t="str">
        <f t="shared" si="3"/>
        <v/>
      </c>
      <c r="O6" t="s">
        <v>388</v>
      </c>
      <c r="P6" s="45">
        <f>SUMIFS('Stato patrimoniale'!N:N,'Stato patrimoniale'!$T:$T,"&gt;0",'Stato patrimoniale'!$B:$B,$O6)</f>
        <v>0</v>
      </c>
      <c r="Q6" s="45">
        <f>SUMIFS('Stato patrimoniale'!X:X,'Stato patrimoniale'!$T:$T,"&gt;0",'Stato patrimoniale'!$B:$B,$O6)</f>
        <v>0</v>
      </c>
      <c r="R6" s="45">
        <f t="shared" si="4"/>
        <v>0</v>
      </c>
      <c r="S6" s="46" t="str">
        <f t="shared" si="5"/>
        <v/>
      </c>
    </row>
    <row r="7" spans="1:19" x14ac:dyDescent="0.25">
      <c r="A7" t="s">
        <v>391</v>
      </c>
      <c r="B7" s="45">
        <f>SUMIFS('Stato patrimoniale'!N:N,'Stato patrimoniale'!$T:$T,"",'Stato patrimoniale'!$B:$B,$A7)</f>
        <v>0</v>
      </c>
      <c r="C7" s="45">
        <f>SUMIFS('Stato patrimoniale'!Q:Q,'Stato patrimoniale'!$T:$T,"",'Stato patrimoniale'!$B:$B,$A7)</f>
        <v>0</v>
      </c>
      <c r="D7" s="45">
        <f t="shared" si="2"/>
        <v>0</v>
      </c>
      <c r="E7" s="46" t="str">
        <f t="shared" si="3"/>
        <v/>
      </c>
      <c r="O7" t="s">
        <v>391</v>
      </c>
      <c r="P7" s="45">
        <f>SUMIFS('Stato patrimoniale'!N:N,'Stato patrimoniale'!$T:$T,"&gt;0",'Stato patrimoniale'!$B:$B,$O7)</f>
        <v>0</v>
      </c>
      <c r="Q7" s="45">
        <f>SUMIFS('Stato patrimoniale'!X:X,'Stato patrimoniale'!$T:$T,"&gt;0",'Stato patrimoniale'!$B:$B,$O7)</f>
        <v>0</v>
      </c>
      <c r="R7" s="45">
        <f t="shared" si="4"/>
        <v>0</v>
      </c>
      <c r="S7" s="46" t="str">
        <f t="shared" si="5"/>
        <v/>
      </c>
    </row>
    <row r="8" spans="1:19" x14ac:dyDescent="0.25">
      <c r="A8" t="s">
        <v>390</v>
      </c>
      <c r="B8" s="45">
        <f>SUMIFS('Stato patrimoniale'!N:N,'Stato patrimoniale'!$T:$T,"",'Stato patrimoniale'!$B:$B,$A8)</f>
        <v>0</v>
      </c>
      <c r="C8" s="45">
        <f>SUMIFS('Stato patrimoniale'!Q:Q,'Stato patrimoniale'!$T:$T,"",'Stato patrimoniale'!$B:$B,$A8)</f>
        <v>0</v>
      </c>
      <c r="D8" s="45">
        <f t="shared" si="2"/>
        <v>0</v>
      </c>
      <c r="E8" s="46" t="str">
        <f t="shared" si="3"/>
        <v/>
      </c>
      <c r="O8" t="s">
        <v>390</v>
      </c>
      <c r="P8" s="45">
        <f>SUMIFS('Stato patrimoniale'!N:N,'Stato patrimoniale'!$T:$T,"&gt;0",'Stato patrimoniale'!$B:$B,$O8)</f>
        <v>0</v>
      </c>
      <c r="Q8" s="45">
        <f>SUMIFS('Stato patrimoniale'!X:X,'Stato patrimoniale'!$T:$T,"&gt;0",'Stato patrimoniale'!$B:$B,$O8)</f>
        <v>0</v>
      </c>
      <c r="R8" s="45">
        <f t="shared" si="4"/>
        <v>0</v>
      </c>
      <c r="S8" s="46" t="str">
        <f t="shared" si="5"/>
        <v/>
      </c>
    </row>
  </sheetData>
  <sortState xmlns:xlrd2="http://schemas.microsoft.com/office/spreadsheetml/2017/richdata2" ref="A3:E8">
    <sortCondition descending="1" ref="C3:C8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8B1E5-150F-457A-B78E-E752E0F8DFCE}">
  <dimension ref="A1:S5"/>
  <sheetViews>
    <sheetView workbookViewId="0">
      <selection activeCell="P3" sqref="P3:Q5"/>
    </sheetView>
  </sheetViews>
  <sheetFormatPr defaultRowHeight="15" x14ac:dyDescent="0.25"/>
  <cols>
    <col min="1" max="1" width="10" customWidth="1"/>
    <col min="2" max="2" width="9" style="45" bestFit="1" customWidth="1"/>
    <col min="3" max="3" width="9" bestFit="1" customWidth="1"/>
    <col min="4" max="4" width="8.7109375" bestFit="1" customWidth="1"/>
    <col min="5" max="5" width="11.7109375" bestFit="1" customWidth="1"/>
    <col min="15" max="15" width="9.140625" customWidth="1"/>
    <col min="19" max="19" width="10.140625" bestFit="1" customWidth="1"/>
  </cols>
  <sheetData>
    <row r="1" spans="1:19" s="48" customFormat="1" x14ac:dyDescent="0.25">
      <c r="A1" s="48" t="s">
        <v>367</v>
      </c>
      <c r="B1" s="49"/>
      <c r="O1" s="48" t="s">
        <v>368</v>
      </c>
    </row>
    <row r="2" spans="1:19" s="7" customFormat="1" ht="33" customHeight="1" x14ac:dyDescent="0.25">
      <c r="A2" s="7" t="s">
        <v>19</v>
      </c>
      <c r="B2" s="47" t="s">
        <v>362</v>
      </c>
      <c r="C2" s="7" t="s">
        <v>363</v>
      </c>
      <c r="D2" s="7" t="s">
        <v>14</v>
      </c>
      <c r="E2" s="7" t="s">
        <v>17</v>
      </c>
      <c r="O2" s="7" t="s">
        <v>19</v>
      </c>
      <c r="P2" s="47" t="s">
        <v>362</v>
      </c>
      <c r="Q2" s="7" t="s">
        <v>365</v>
      </c>
      <c r="R2" s="7" t="s">
        <v>366</v>
      </c>
      <c r="S2" s="7" t="s">
        <v>364</v>
      </c>
    </row>
    <row r="3" spans="1:19" x14ac:dyDescent="0.25">
      <c r="A3" t="s">
        <v>358</v>
      </c>
      <c r="B3" s="45">
        <f>SUMIFS('Stato patrimoniale'!N:N,'Stato patrimoniale'!$T:$T,"",'Stato patrimoniale'!$C:$C,$A3)</f>
        <v>2894.86</v>
      </c>
      <c r="C3" s="45">
        <f>SUMIFS('Stato patrimoniale'!Q:Q,'Stato patrimoniale'!$T:$T,"",'Stato patrimoniale'!$C:$C,$A3)</f>
        <v>3827.550020318281</v>
      </c>
      <c r="D3" s="45">
        <f>C3-B3</f>
        <v>932.69002031828086</v>
      </c>
      <c r="E3" s="46">
        <f>IF(B3=0,"",D3/B3)</f>
        <v>0.32218829937139648</v>
      </c>
      <c r="O3" t="s">
        <v>358</v>
      </c>
      <c r="P3" s="45">
        <f>SUMIFS('Stato patrimoniale'!N:N,'Stato patrimoniale'!$T:$T,"&gt;0",'Stato patrimoniale'!$C:$C,$O3)</f>
        <v>0</v>
      </c>
      <c r="Q3" s="45">
        <f>SUMIFS('Stato patrimoniale'!X:X,'Stato patrimoniale'!$T:$T,"&gt;0",'Stato patrimoniale'!$C:$C,$O3)</f>
        <v>0</v>
      </c>
      <c r="R3" s="45">
        <f>Q3-P3</f>
        <v>0</v>
      </c>
      <c r="S3" s="46" t="str">
        <f>IF(P3=0,"",R3/P3)</f>
        <v/>
      </c>
    </row>
    <row r="4" spans="1:19" x14ac:dyDescent="0.25">
      <c r="A4" t="s">
        <v>359</v>
      </c>
      <c r="B4" s="45">
        <f>SUMIFS('Stato patrimoniale'!N:N,'Stato patrimoniale'!$T:$T,"",'Stato patrimoniale'!$C:$C,$A4)</f>
        <v>0</v>
      </c>
      <c r="C4" s="45">
        <f>SUMIFS('Stato patrimoniale'!Q:Q,'Stato patrimoniale'!$T:$T,"",'Stato patrimoniale'!$C:$C,$A4)</f>
        <v>0</v>
      </c>
      <c r="D4" s="45">
        <f t="shared" ref="D4" si="0">C4-B4</f>
        <v>0</v>
      </c>
      <c r="E4" s="46" t="str">
        <f t="shared" ref="E4" si="1">IF(B4=0,"",D4/B4)</f>
        <v/>
      </c>
      <c r="O4" t="s">
        <v>359</v>
      </c>
      <c r="P4" s="45">
        <f>SUMIFS('Stato patrimoniale'!N:N,'Stato patrimoniale'!$T:$T,"&gt;0",'Stato patrimoniale'!$C:$C,$O4)</f>
        <v>0</v>
      </c>
      <c r="Q4" s="45">
        <f>SUMIFS('Stato patrimoniale'!X:X,'Stato patrimoniale'!$T:$T,"&gt;0",'Stato patrimoniale'!$C:$C,$O4)</f>
        <v>0</v>
      </c>
      <c r="R4" s="45">
        <f t="shared" ref="R4" si="2">Q4-P4</f>
        <v>0</v>
      </c>
      <c r="S4" s="46" t="str">
        <f t="shared" ref="S4" si="3">IF(P4=0,"",R4/P4)</f>
        <v/>
      </c>
    </row>
    <row r="5" spans="1:19" x14ac:dyDescent="0.25">
      <c r="A5" t="s">
        <v>389</v>
      </c>
      <c r="B5" s="45">
        <f>SUMIFS('Stato patrimoniale'!N:N,'Stato patrimoniale'!$T:$T,"",'Stato patrimoniale'!$C:$C,$A5)</f>
        <v>0</v>
      </c>
      <c r="C5" s="45">
        <f>SUMIFS('Stato patrimoniale'!Q:Q,'Stato patrimoniale'!$T:$T,"",'Stato patrimoniale'!$C:$C,$A5)</f>
        <v>0</v>
      </c>
      <c r="D5" s="45">
        <f t="shared" ref="D5" si="4">C5-B5</f>
        <v>0</v>
      </c>
      <c r="E5" s="46" t="str">
        <f t="shared" ref="E5" si="5">IF(B5=0,"",D5/B5)</f>
        <v/>
      </c>
      <c r="O5" t="s">
        <v>389</v>
      </c>
      <c r="P5" s="45">
        <f>SUMIFS('Stato patrimoniale'!N:N,'Stato patrimoniale'!$T:$T,"&gt;0",'Stato patrimoniale'!$C:$C,$O5)</f>
        <v>0</v>
      </c>
      <c r="Q5" s="45">
        <f>SUMIFS('Stato patrimoniale'!X:X,'Stato patrimoniale'!$T:$T,"&gt;0",'Stato patrimoniale'!$C:$C,$O5)</f>
        <v>0</v>
      </c>
      <c r="R5" s="45">
        <f t="shared" ref="R5" si="6">Q5-P5</f>
        <v>0</v>
      </c>
      <c r="S5" s="46" t="str">
        <f t="shared" ref="S5" si="7">IF(P5=0,"",R5/P5)</f>
        <v/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BF1B1-47A7-4D0E-9289-4119B8F074A1}">
  <dimension ref="A1:S7"/>
  <sheetViews>
    <sheetView workbookViewId="0">
      <selection activeCell="B4" sqref="B4"/>
    </sheetView>
  </sheetViews>
  <sheetFormatPr defaultRowHeight="15" x14ac:dyDescent="0.25"/>
  <cols>
    <col min="1" max="1" width="10" customWidth="1"/>
    <col min="2" max="2" width="9" style="45" bestFit="1" customWidth="1"/>
    <col min="3" max="3" width="9" bestFit="1" customWidth="1"/>
    <col min="4" max="4" width="9.7109375" bestFit="1" customWidth="1"/>
    <col min="5" max="5" width="11.7109375" bestFit="1" customWidth="1"/>
    <col min="15" max="15" width="9.140625" customWidth="1"/>
    <col min="19" max="19" width="10.140625" bestFit="1" customWidth="1"/>
  </cols>
  <sheetData>
    <row r="1" spans="1:19" s="48" customFormat="1" x14ac:dyDescent="0.25">
      <c r="A1" s="48" t="s">
        <v>367</v>
      </c>
      <c r="B1" s="49"/>
      <c r="O1" s="48" t="s">
        <v>368</v>
      </c>
    </row>
    <row r="2" spans="1:19" s="7" customFormat="1" ht="33" customHeight="1" x14ac:dyDescent="0.25">
      <c r="A2" s="7" t="s">
        <v>7</v>
      </c>
      <c r="B2" s="47" t="s">
        <v>362</v>
      </c>
      <c r="C2" s="7" t="s">
        <v>363</v>
      </c>
      <c r="D2" s="7" t="s">
        <v>14</v>
      </c>
      <c r="E2" s="7" t="s">
        <v>17</v>
      </c>
      <c r="O2" s="7" t="s">
        <v>7</v>
      </c>
      <c r="P2" s="47" t="s">
        <v>362</v>
      </c>
      <c r="Q2" s="7" t="s">
        <v>365</v>
      </c>
      <c r="R2" s="7" t="s">
        <v>366</v>
      </c>
      <c r="S2" s="7" t="s">
        <v>364</v>
      </c>
    </row>
    <row r="3" spans="1:19" x14ac:dyDescent="0.25">
      <c r="A3" t="s">
        <v>8</v>
      </c>
      <c r="B3" s="45">
        <f>SUMIFS('Stato patrimoniale'!N:N,'Stato patrimoniale'!$T:$T,"",'Stato patrimoniale'!$F:$F,$A3)</f>
        <v>2894.86</v>
      </c>
      <c r="C3" s="45">
        <f>SUMIFS('Stato patrimoniale'!Q:Q,'Stato patrimoniale'!$T:$T,"",'Stato patrimoniale'!$F:$F,$A3)</f>
        <v>3827.550020318281</v>
      </c>
      <c r="D3" s="45">
        <f>C3-B3</f>
        <v>932.69002031828086</v>
      </c>
      <c r="E3" s="46">
        <f>IF(B3=0,"",D3/B3)</f>
        <v>0.32218829937139648</v>
      </c>
      <c r="O3" t="s">
        <v>8</v>
      </c>
      <c r="P3" s="45">
        <f>SUMIFS('Stato patrimoniale'!N:N,'Stato patrimoniale'!$T:$T,"&gt;0",'Stato patrimoniale'!$F:$F,$O3)</f>
        <v>0</v>
      </c>
      <c r="Q3" s="45">
        <f>SUMIFS('Stato patrimoniale'!X:X,'Stato patrimoniale'!$T:$T,"&gt;0",'Stato patrimoniale'!$F:$F,$O3)</f>
        <v>0</v>
      </c>
      <c r="R3" s="45">
        <f>Q3-P3</f>
        <v>0</v>
      </c>
      <c r="S3" s="46" t="str">
        <f>IF(P3=0,"",R3/P3)</f>
        <v/>
      </c>
    </row>
    <row r="4" spans="1:19" x14ac:dyDescent="0.25">
      <c r="A4" t="s">
        <v>22</v>
      </c>
      <c r="B4" s="45">
        <f>SUMIFS('Stato patrimoniale'!N:N,'Stato patrimoniale'!$T:$T,"",'Stato patrimoniale'!$F:$F,$A4)</f>
        <v>0</v>
      </c>
      <c r="C4" s="45">
        <f>SUMIFS('Stato patrimoniale'!Q:Q,'Stato patrimoniale'!$T:$T,"",'Stato patrimoniale'!$F:$F,$A4)</f>
        <v>0</v>
      </c>
      <c r="D4" s="45">
        <f t="shared" ref="D4" si="0">C4-B4</f>
        <v>0</v>
      </c>
      <c r="E4" s="46" t="str">
        <f t="shared" ref="E4" si="1">IF(B4=0,"",D4/B4)</f>
        <v/>
      </c>
      <c r="O4" t="s">
        <v>22</v>
      </c>
      <c r="P4" s="45">
        <f>SUMIFS('Stato patrimoniale'!N:N,'Stato patrimoniale'!$T:$T,"&gt;0",'Stato patrimoniale'!$F:$F,$O4)</f>
        <v>0</v>
      </c>
      <c r="Q4" s="45">
        <f>SUMIFS('Stato patrimoniale'!X:X,'Stato patrimoniale'!$T:$T,"&gt;0",'Stato patrimoniale'!$F:$F,$O4)</f>
        <v>0</v>
      </c>
      <c r="R4" s="45">
        <f t="shared" ref="R4" si="2">Q4-P4</f>
        <v>0</v>
      </c>
      <c r="S4" s="46" t="str">
        <f t="shared" ref="S4" si="3">IF(P4=0,"",R4/P4)</f>
        <v/>
      </c>
    </row>
    <row r="5" spans="1:19" x14ac:dyDescent="0.25">
      <c r="A5" t="s">
        <v>108</v>
      </c>
      <c r="B5" s="45">
        <f>SUMIFS('Stato patrimoniale'!N:N,'Stato patrimoniale'!$T:$T,"",'Stato patrimoniale'!$F:$F,$A5)</f>
        <v>0</v>
      </c>
      <c r="C5" s="45">
        <f>SUMIFS('Stato patrimoniale'!Q:Q,'Stato patrimoniale'!$T:$T,"",'Stato patrimoniale'!$F:$F,$A5)</f>
        <v>0</v>
      </c>
      <c r="D5" s="45">
        <f t="shared" ref="D5:D6" si="4">C5-B5</f>
        <v>0</v>
      </c>
      <c r="E5" s="46" t="str">
        <f t="shared" ref="E5:E6" si="5">IF(B5=0,"",D5/B5)</f>
        <v/>
      </c>
      <c r="O5" t="s">
        <v>108</v>
      </c>
      <c r="P5" s="45">
        <f>SUMIFS('Stato patrimoniale'!N:N,'Stato patrimoniale'!$T:$T,"&gt;0",'Stato patrimoniale'!$F:$F,$O5)</f>
        <v>0</v>
      </c>
      <c r="Q5" s="45">
        <f>SUMIFS('Stato patrimoniale'!X:X,'Stato patrimoniale'!$T:$T,"&gt;0",'Stato patrimoniale'!$F:$F,$O5)</f>
        <v>0</v>
      </c>
      <c r="R5" s="45">
        <f t="shared" ref="R5" si="6">Q5-P5</f>
        <v>0</v>
      </c>
      <c r="S5" s="46" t="str">
        <f t="shared" ref="S5" si="7">IF(P5=0,"",R5/P5)</f>
        <v/>
      </c>
    </row>
    <row r="6" spans="1:19" x14ac:dyDescent="0.25">
      <c r="A6" t="s">
        <v>145</v>
      </c>
      <c r="B6" s="45">
        <f>SUMIFS('Stato patrimoniale'!N:N,'Stato patrimoniale'!$T:$T,"",'Stato patrimoniale'!$F:$F,$A6)</f>
        <v>0</v>
      </c>
      <c r="C6" s="45">
        <f>SUMIFS('Stato patrimoniale'!Q:Q,'Stato patrimoniale'!$T:$T,"",'Stato patrimoniale'!$F:$F,$A6)</f>
        <v>0</v>
      </c>
      <c r="D6" s="45">
        <f t="shared" si="4"/>
        <v>0</v>
      </c>
      <c r="E6" s="46" t="str">
        <f t="shared" si="5"/>
        <v/>
      </c>
      <c r="O6" t="s">
        <v>145</v>
      </c>
      <c r="P6" s="45">
        <f>SUMIFS('Stato patrimoniale'!N:N,'Stato patrimoniale'!$T:$T,"&gt;0",'Stato patrimoniale'!$F:$F,$O6)</f>
        <v>0</v>
      </c>
      <c r="Q6" s="45">
        <f>SUMIFS('Stato patrimoniale'!X:X,'Stato patrimoniale'!$T:$T,"&gt;0",'Stato patrimoniale'!$F:$F,$O6)</f>
        <v>0</v>
      </c>
      <c r="R6" s="45">
        <f t="shared" ref="R6:R7" si="8">Q6-P6</f>
        <v>0</v>
      </c>
      <c r="S6" s="46" t="str">
        <f t="shared" ref="S6:S7" si="9">IF(P6=0,"",R6/P6)</f>
        <v/>
      </c>
    </row>
    <row r="7" spans="1:19" x14ac:dyDescent="0.25">
      <c r="A7" t="s">
        <v>291</v>
      </c>
      <c r="B7" s="45">
        <f>SUMIFS('Stato patrimoniale'!N:N,'Stato patrimoniale'!$T:$T,"",'Stato patrimoniale'!$F:$F,$A7)</f>
        <v>0</v>
      </c>
      <c r="C7" s="45">
        <f>SUMIFS('Stato patrimoniale'!Q:Q,'Stato patrimoniale'!$T:$T,"",'Stato patrimoniale'!$F:$F,$A7)</f>
        <v>0</v>
      </c>
      <c r="D7" s="45">
        <f t="shared" ref="D7" si="10">C7-B7</f>
        <v>0</v>
      </c>
      <c r="E7" s="46" t="str">
        <f t="shared" ref="E7" si="11">IF(B7=0,"",D7/B7)</f>
        <v/>
      </c>
      <c r="O7" t="s">
        <v>291</v>
      </c>
      <c r="P7" s="45">
        <f>SUMIFS('Stato patrimoniale'!N:N,'Stato patrimoniale'!$T:$T,"&gt;0",'Stato patrimoniale'!$F:$F,$O7)</f>
        <v>0</v>
      </c>
      <c r="Q7" s="45">
        <f>SUMIFS('Stato patrimoniale'!X:X,'Stato patrimoniale'!$T:$T,"&gt;0",'Stato patrimoniale'!$F:$F,$O7)</f>
        <v>0</v>
      </c>
      <c r="R7" s="45">
        <f t="shared" si="8"/>
        <v>0</v>
      </c>
      <c r="S7" s="46" t="str">
        <f t="shared" si="9"/>
        <v/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17CBE-4D62-449E-99C7-D1315EB045AD}">
  <dimension ref="A1:S19"/>
  <sheetViews>
    <sheetView workbookViewId="0">
      <selection activeCell="K25" sqref="K25"/>
    </sheetView>
  </sheetViews>
  <sheetFormatPr defaultRowHeight="15" x14ac:dyDescent="0.25"/>
  <cols>
    <col min="1" max="1" width="10" customWidth="1"/>
    <col min="2" max="2" width="8" style="45" bestFit="1" customWidth="1"/>
    <col min="3" max="3" width="8" bestFit="1" customWidth="1"/>
    <col min="4" max="4" width="8.7109375" bestFit="1" customWidth="1"/>
    <col min="5" max="5" width="12" bestFit="1" customWidth="1"/>
    <col min="15" max="15" width="9.140625" customWidth="1"/>
    <col min="19" max="19" width="10.140625" bestFit="1" customWidth="1"/>
  </cols>
  <sheetData>
    <row r="1" spans="1:19" s="48" customFormat="1" x14ac:dyDescent="0.25">
      <c r="A1" s="48" t="s">
        <v>367</v>
      </c>
      <c r="B1" s="49"/>
      <c r="O1" s="48" t="s">
        <v>368</v>
      </c>
    </row>
    <row r="2" spans="1:19" s="7" customFormat="1" ht="33" customHeight="1" x14ac:dyDescent="0.25">
      <c r="A2" s="7" t="s">
        <v>360</v>
      </c>
      <c r="B2" s="47" t="s">
        <v>362</v>
      </c>
      <c r="C2" s="7" t="s">
        <v>363</v>
      </c>
      <c r="D2" s="7" t="s">
        <v>14</v>
      </c>
      <c r="E2" s="7" t="s">
        <v>17</v>
      </c>
      <c r="O2" s="7" t="s">
        <v>360</v>
      </c>
      <c r="P2" s="47" t="s">
        <v>362</v>
      </c>
      <c r="Q2" s="7" t="s">
        <v>365</v>
      </c>
      <c r="R2" s="7" t="s">
        <v>366</v>
      </c>
      <c r="S2" s="7" t="s">
        <v>364</v>
      </c>
    </row>
    <row r="3" spans="1:19" x14ac:dyDescent="0.25">
      <c r="A3" t="s">
        <v>371</v>
      </c>
      <c r="B3" s="45">
        <f>SUMIFS('Stato patrimoniale'!N:N,'Stato patrimoniale'!$T:$T,"",'Stato patrimoniale'!$D:$D,$A3)</f>
        <v>0</v>
      </c>
      <c r="C3" s="45">
        <f>SUMIFS('Stato patrimoniale'!Q:Q,'Stato patrimoniale'!$T:$T,"",'Stato patrimoniale'!$D:$D,$A3)</f>
        <v>0</v>
      </c>
      <c r="D3" s="45">
        <f t="shared" ref="D3:D19" si="0">C3-B3</f>
        <v>0</v>
      </c>
      <c r="E3" s="46" t="str">
        <f t="shared" ref="E3:E19" si="1">IF(B3=0,"",D3/B3)</f>
        <v/>
      </c>
      <c r="O3" t="s">
        <v>371</v>
      </c>
      <c r="P3" s="45">
        <f>SUMIFS('Stato patrimoniale'!N:N,'Stato patrimoniale'!$T:$T,"&gt;0",'Stato patrimoniale'!$D:$D,$O3)</f>
        <v>0</v>
      </c>
      <c r="Q3" s="45">
        <f>SUMIFS('Stato patrimoniale'!X:X,'Stato patrimoniale'!$T:$T,"&gt;0",'Stato patrimoniale'!$D:$D,$O3)</f>
        <v>0</v>
      </c>
      <c r="R3" s="45">
        <f>Q3-P3</f>
        <v>0</v>
      </c>
      <c r="S3" s="46" t="str">
        <f>IF(P3=0,"",R3/P3)</f>
        <v/>
      </c>
    </row>
    <row r="4" spans="1:19" x14ac:dyDescent="0.25">
      <c r="A4" t="s">
        <v>370</v>
      </c>
      <c r="B4" s="45">
        <f>SUMIFS('Stato patrimoniale'!N:N,'Stato patrimoniale'!$T:$T,"",'Stato patrimoniale'!$D:$D,$A4)</f>
        <v>0</v>
      </c>
      <c r="C4" s="45">
        <f>SUMIFS('Stato patrimoniale'!Q:Q,'Stato patrimoniale'!$T:$T,"",'Stato patrimoniale'!$D:$D,$A4)</f>
        <v>0</v>
      </c>
      <c r="D4" s="45">
        <f t="shared" si="0"/>
        <v>0</v>
      </c>
      <c r="E4" s="46" t="str">
        <f t="shared" si="1"/>
        <v/>
      </c>
      <c r="O4" t="s">
        <v>370</v>
      </c>
      <c r="P4" s="45">
        <f>SUMIFS('Stato patrimoniale'!N:N,'Stato patrimoniale'!$T:$T,"&gt;0",'Stato patrimoniale'!$D:$D,$O4)</f>
        <v>0</v>
      </c>
      <c r="Q4" s="45">
        <f>SUMIFS('Stato patrimoniale'!X:X,'Stato patrimoniale'!$T:$T,"&gt;0",'Stato patrimoniale'!$D:$D,$O4)</f>
        <v>0</v>
      </c>
      <c r="R4" s="45">
        <f t="shared" ref="R4" si="2">Q4-P4</f>
        <v>0</v>
      </c>
      <c r="S4" s="46" t="str">
        <f t="shared" ref="S4" si="3">IF(P4=0,"",R4/P4)</f>
        <v/>
      </c>
    </row>
    <row r="5" spans="1:19" x14ac:dyDescent="0.25">
      <c r="A5" t="s">
        <v>372</v>
      </c>
      <c r="B5" s="45">
        <f>SUMIFS('Stato patrimoniale'!N:N,'Stato patrimoniale'!$T:$T,"",'Stato patrimoniale'!$D:$D,$A5)</f>
        <v>2894.86</v>
      </c>
      <c r="C5" s="45">
        <f>SUMIFS('Stato patrimoniale'!Q:Q,'Stato patrimoniale'!$T:$T,"",'Stato patrimoniale'!$D:$D,$A5)</f>
        <v>3827.550020318281</v>
      </c>
      <c r="D5" s="45">
        <f t="shared" si="0"/>
        <v>932.69002031828086</v>
      </c>
      <c r="E5" s="46">
        <f t="shared" si="1"/>
        <v>0.32218829937139648</v>
      </c>
      <c r="O5" t="s">
        <v>372</v>
      </c>
      <c r="P5" s="45">
        <f>SUMIFS('Stato patrimoniale'!N:N,'Stato patrimoniale'!$T:$T,"&gt;0",'Stato patrimoniale'!$D:$D,$O5)</f>
        <v>0</v>
      </c>
      <c r="Q5" s="45">
        <f>SUMIFS('Stato patrimoniale'!X:X,'Stato patrimoniale'!$T:$T,"&gt;0",'Stato patrimoniale'!$D:$D,$O5)</f>
        <v>0</v>
      </c>
      <c r="R5" s="45">
        <f t="shared" ref="R5" si="4">Q5-P5</f>
        <v>0</v>
      </c>
      <c r="S5" s="46" t="str">
        <f t="shared" ref="S5" si="5">IF(P5=0,"",R5/P5)</f>
        <v/>
      </c>
    </row>
    <row r="6" spans="1:19" x14ac:dyDescent="0.25">
      <c r="A6" t="s">
        <v>380</v>
      </c>
      <c r="B6" s="45">
        <f>SUMIFS('Stato patrimoniale'!N:N,'Stato patrimoniale'!$T:$T,"",'Stato patrimoniale'!$D:$D,$A6)</f>
        <v>0</v>
      </c>
      <c r="C6" s="45">
        <f>SUMIFS('Stato patrimoniale'!Q:Q,'Stato patrimoniale'!$T:$T,"",'Stato patrimoniale'!$D:$D,$A6)</f>
        <v>0</v>
      </c>
      <c r="D6" s="45">
        <f t="shared" si="0"/>
        <v>0</v>
      </c>
      <c r="E6" s="46" t="str">
        <f t="shared" si="1"/>
        <v/>
      </c>
      <c r="O6" t="s">
        <v>380</v>
      </c>
      <c r="P6" s="45">
        <f>SUMIFS('Stato patrimoniale'!N:N,'Stato patrimoniale'!$T:$T,"&gt;0",'Stato patrimoniale'!$D:$D,$O6)</f>
        <v>0</v>
      </c>
      <c r="Q6" s="45">
        <f>SUMIFS('Stato patrimoniale'!X:X,'Stato patrimoniale'!$T:$T,"&gt;0",'Stato patrimoniale'!$D:$D,$O6)</f>
        <v>0</v>
      </c>
      <c r="R6" s="45">
        <f t="shared" ref="R6:R17" si="6">Q6-P6</f>
        <v>0</v>
      </c>
      <c r="S6" s="46" t="str">
        <f t="shared" ref="S6:S17" si="7">IF(P6=0,"",R6/P6)</f>
        <v/>
      </c>
    </row>
    <row r="7" spans="1:19" x14ac:dyDescent="0.25">
      <c r="A7" t="s">
        <v>373</v>
      </c>
      <c r="B7" s="45">
        <f>SUMIFS('Stato patrimoniale'!N:N,'Stato patrimoniale'!$T:$T,"",'Stato patrimoniale'!$D:$D,$A7)</f>
        <v>0</v>
      </c>
      <c r="C7" s="45">
        <f>SUMIFS('Stato patrimoniale'!Q:Q,'Stato patrimoniale'!$T:$T,"",'Stato patrimoniale'!$D:$D,$A7)</f>
        <v>0</v>
      </c>
      <c r="D7" s="45">
        <f t="shared" si="0"/>
        <v>0</v>
      </c>
      <c r="E7" s="46" t="str">
        <f t="shared" si="1"/>
        <v/>
      </c>
      <c r="O7" t="s">
        <v>373</v>
      </c>
      <c r="P7" s="45">
        <f>SUMIFS('Stato patrimoniale'!N:N,'Stato patrimoniale'!$T:$T,"&gt;0",'Stato patrimoniale'!$D:$D,$O7)</f>
        <v>0</v>
      </c>
      <c r="Q7" s="45">
        <f>SUMIFS('Stato patrimoniale'!X:X,'Stato patrimoniale'!$T:$T,"&gt;0",'Stato patrimoniale'!$D:$D,$O7)</f>
        <v>0</v>
      </c>
      <c r="R7" s="45">
        <f t="shared" si="6"/>
        <v>0</v>
      </c>
      <c r="S7" s="46" t="str">
        <f t="shared" si="7"/>
        <v/>
      </c>
    </row>
    <row r="8" spans="1:19" x14ac:dyDescent="0.25">
      <c r="A8" t="s">
        <v>377</v>
      </c>
      <c r="B8" s="45">
        <f>SUMIFS('Stato patrimoniale'!N:N,'Stato patrimoniale'!$T:$T,"",'Stato patrimoniale'!$D:$D,$A8)</f>
        <v>0</v>
      </c>
      <c r="C8" s="45">
        <f>SUMIFS('Stato patrimoniale'!Q:Q,'Stato patrimoniale'!$T:$T,"",'Stato patrimoniale'!$D:$D,$A8)</f>
        <v>0</v>
      </c>
      <c r="D8" s="45">
        <f t="shared" si="0"/>
        <v>0</v>
      </c>
      <c r="E8" s="46" t="str">
        <f t="shared" si="1"/>
        <v/>
      </c>
      <c r="O8" t="s">
        <v>377</v>
      </c>
      <c r="P8" s="45">
        <f>SUMIFS('Stato patrimoniale'!N:N,'Stato patrimoniale'!$T:$T,"&gt;0",'Stato patrimoniale'!$D:$D,$O8)</f>
        <v>0</v>
      </c>
      <c r="Q8" s="45">
        <f>SUMIFS('Stato patrimoniale'!X:X,'Stato patrimoniale'!$T:$T,"&gt;0",'Stato patrimoniale'!$D:$D,$O8)</f>
        <v>0</v>
      </c>
      <c r="R8" s="45">
        <f t="shared" si="6"/>
        <v>0</v>
      </c>
      <c r="S8" s="46" t="str">
        <f t="shared" si="7"/>
        <v/>
      </c>
    </row>
    <row r="9" spans="1:19" x14ac:dyDescent="0.25">
      <c r="A9" t="s">
        <v>361</v>
      </c>
      <c r="B9" s="45">
        <f>SUMIFS('Stato patrimoniale'!N:N,'Stato patrimoniale'!$T:$T,"",'Stato patrimoniale'!$D:$D,$A9)</f>
        <v>0</v>
      </c>
      <c r="C9" s="45">
        <f>SUMIFS('Stato patrimoniale'!Q:Q,'Stato patrimoniale'!$T:$T,"",'Stato patrimoniale'!$D:$D,$A9)</f>
        <v>0</v>
      </c>
      <c r="D9" s="45">
        <f t="shared" si="0"/>
        <v>0</v>
      </c>
      <c r="E9" s="46" t="str">
        <f t="shared" si="1"/>
        <v/>
      </c>
      <c r="O9" t="s">
        <v>361</v>
      </c>
      <c r="P9" s="45">
        <f>SUMIFS('Stato patrimoniale'!N:N,'Stato patrimoniale'!$T:$T,"&gt;0",'Stato patrimoniale'!$D:$D,$O9)</f>
        <v>0</v>
      </c>
      <c r="Q9" s="45">
        <f>SUMIFS('Stato patrimoniale'!X:X,'Stato patrimoniale'!$T:$T,"&gt;0",'Stato patrimoniale'!$D:$D,$O9)</f>
        <v>0</v>
      </c>
      <c r="R9" s="45">
        <f t="shared" si="6"/>
        <v>0</v>
      </c>
      <c r="S9" s="46" t="str">
        <f t="shared" si="7"/>
        <v/>
      </c>
    </row>
    <row r="10" spans="1:19" x14ac:dyDescent="0.25">
      <c r="A10" t="s">
        <v>374</v>
      </c>
      <c r="B10" s="45">
        <f>SUMIFS('Stato patrimoniale'!N:N,'Stato patrimoniale'!$T:$T,"",'Stato patrimoniale'!$D:$D,$A10)</f>
        <v>0</v>
      </c>
      <c r="C10" s="45">
        <f>SUMIFS('Stato patrimoniale'!Q:Q,'Stato patrimoniale'!$T:$T,"",'Stato patrimoniale'!$D:$D,$A10)</f>
        <v>0</v>
      </c>
      <c r="D10" s="45">
        <f t="shared" si="0"/>
        <v>0</v>
      </c>
      <c r="E10" s="46" t="str">
        <f t="shared" si="1"/>
        <v/>
      </c>
      <c r="O10" t="s">
        <v>374</v>
      </c>
      <c r="P10" s="45">
        <f>SUMIFS('Stato patrimoniale'!N:N,'Stato patrimoniale'!$T:$T,"&gt;0",'Stato patrimoniale'!$D:$D,$O10)</f>
        <v>0</v>
      </c>
      <c r="Q10" s="45">
        <f>SUMIFS('Stato patrimoniale'!X:X,'Stato patrimoniale'!$T:$T,"&gt;0",'Stato patrimoniale'!$D:$D,$O10)</f>
        <v>0</v>
      </c>
      <c r="R10" s="45">
        <f t="shared" si="6"/>
        <v>0</v>
      </c>
      <c r="S10" s="46" t="str">
        <f t="shared" si="7"/>
        <v/>
      </c>
    </row>
    <row r="11" spans="1:19" x14ac:dyDescent="0.25">
      <c r="A11" t="s">
        <v>383</v>
      </c>
      <c r="B11" s="45">
        <f>SUMIFS('Stato patrimoniale'!N:N,'Stato patrimoniale'!$T:$T,"",'Stato patrimoniale'!$D:$D,$A11)</f>
        <v>0</v>
      </c>
      <c r="C11" s="45">
        <f>SUMIFS('Stato patrimoniale'!Q:Q,'Stato patrimoniale'!$T:$T,"",'Stato patrimoniale'!$D:$D,$A11)</f>
        <v>0</v>
      </c>
      <c r="D11" s="45">
        <f t="shared" si="0"/>
        <v>0</v>
      </c>
      <c r="E11" s="46" t="str">
        <f t="shared" si="1"/>
        <v/>
      </c>
      <c r="O11" t="s">
        <v>383</v>
      </c>
      <c r="P11" s="45">
        <f>SUMIFS('Stato patrimoniale'!N:N,'Stato patrimoniale'!$T:$T,"&gt;0",'Stato patrimoniale'!$D:$D,$O11)</f>
        <v>0</v>
      </c>
      <c r="Q11" s="45">
        <f>SUMIFS('Stato patrimoniale'!X:X,'Stato patrimoniale'!$T:$T,"&gt;0",'Stato patrimoniale'!$D:$D,$O11)</f>
        <v>0</v>
      </c>
      <c r="R11" s="45">
        <f t="shared" si="6"/>
        <v>0</v>
      </c>
      <c r="S11" s="46" t="str">
        <f t="shared" si="7"/>
        <v/>
      </c>
    </row>
    <row r="12" spans="1:19" x14ac:dyDescent="0.25">
      <c r="A12" t="s">
        <v>376</v>
      </c>
      <c r="B12" s="45">
        <f>SUMIFS('Stato patrimoniale'!N:N,'Stato patrimoniale'!$T:$T,"",'Stato patrimoniale'!$D:$D,$A12)</f>
        <v>0</v>
      </c>
      <c r="C12" s="45">
        <f>SUMIFS('Stato patrimoniale'!Q:Q,'Stato patrimoniale'!$T:$T,"",'Stato patrimoniale'!$D:$D,$A12)</f>
        <v>0</v>
      </c>
      <c r="D12" s="45">
        <f t="shared" si="0"/>
        <v>0</v>
      </c>
      <c r="E12" s="46" t="str">
        <f t="shared" si="1"/>
        <v/>
      </c>
      <c r="O12" t="s">
        <v>376</v>
      </c>
      <c r="P12" s="45">
        <f>SUMIFS('Stato patrimoniale'!N:N,'Stato patrimoniale'!$T:$T,"&gt;0",'Stato patrimoniale'!$D:$D,$O12)</f>
        <v>0</v>
      </c>
      <c r="Q12" s="45">
        <f>SUMIFS('Stato patrimoniale'!X:X,'Stato patrimoniale'!$T:$T,"&gt;0",'Stato patrimoniale'!$D:$D,$O12)</f>
        <v>0</v>
      </c>
      <c r="R12" s="45">
        <f t="shared" si="6"/>
        <v>0</v>
      </c>
      <c r="S12" s="46" t="str">
        <f t="shared" si="7"/>
        <v/>
      </c>
    </row>
    <row r="13" spans="1:19" x14ac:dyDescent="0.25">
      <c r="A13" t="s">
        <v>378</v>
      </c>
      <c r="B13" s="45">
        <f>SUMIFS('Stato patrimoniale'!N:N,'Stato patrimoniale'!$T:$T,"",'Stato patrimoniale'!$D:$D,$A13)</f>
        <v>0</v>
      </c>
      <c r="C13" s="45">
        <f>SUMIFS('Stato patrimoniale'!Q:Q,'Stato patrimoniale'!$T:$T,"",'Stato patrimoniale'!$D:$D,$A13)</f>
        <v>0</v>
      </c>
      <c r="D13" s="45">
        <f t="shared" si="0"/>
        <v>0</v>
      </c>
      <c r="E13" s="46" t="str">
        <f t="shared" si="1"/>
        <v/>
      </c>
      <c r="O13" t="s">
        <v>378</v>
      </c>
      <c r="P13" s="45">
        <f>SUMIFS('Stato patrimoniale'!N:N,'Stato patrimoniale'!$T:$T,"&gt;0",'Stato patrimoniale'!$D:$D,$O13)</f>
        <v>0</v>
      </c>
      <c r="Q13" s="45">
        <f>SUMIFS('Stato patrimoniale'!X:X,'Stato patrimoniale'!$T:$T,"&gt;0",'Stato patrimoniale'!$D:$D,$O13)</f>
        <v>0</v>
      </c>
      <c r="R13" s="45">
        <f t="shared" si="6"/>
        <v>0</v>
      </c>
      <c r="S13" s="46" t="str">
        <f t="shared" si="7"/>
        <v/>
      </c>
    </row>
    <row r="14" spans="1:19" x14ac:dyDescent="0.25">
      <c r="A14" t="s">
        <v>382</v>
      </c>
      <c r="B14" s="45">
        <f>SUMIFS('Stato patrimoniale'!N:N,'Stato patrimoniale'!$T:$T,"",'Stato patrimoniale'!$D:$D,$A14)</f>
        <v>0</v>
      </c>
      <c r="C14" s="45">
        <f>SUMIFS('Stato patrimoniale'!Q:Q,'Stato patrimoniale'!$T:$T,"",'Stato patrimoniale'!$D:$D,$A14)</f>
        <v>0</v>
      </c>
      <c r="D14" s="45">
        <f t="shared" si="0"/>
        <v>0</v>
      </c>
      <c r="E14" s="46" t="str">
        <f t="shared" si="1"/>
        <v/>
      </c>
      <c r="O14" t="s">
        <v>382</v>
      </c>
      <c r="P14" s="45">
        <f>SUMIFS('Stato patrimoniale'!N:N,'Stato patrimoniale'!$T:$T,"&gt;0",'Stato patrimoniale'!$D:$D,$O14)</f>
        <v>0</v>
      </c>
      <c r="Q14" s="45">
        <f>SUMIFS('Stato patrimoniale'!X:X,'Stato patrimoniale'!$T:$T,"&gt;0",'Stato patrimoniale'!$D:$D,$O14)</f>
        <v>0</v>
      </c>
      <c r="R14" s="45">
        <f t="shared" si="6"/>
        <v>0</v>
      </c>
      <c r="S14" s="46" t="str">
        <f t="shared" si="7"/>
        <v/>
      </c>
    </row>
    <row r="15" spans="1:19" x14ac:dyDescent="0.25">
      <c r="A15" t="s">
        <v>379</v>
      </c>
      <c r="B15" s="45">
        <f>SUMIFS('Stato patrimoniale'!N:N,'Stato patrimoniale'!$T:$T,"",'Stato patrimoniale'!$D:$D,$A15)</f>
        <v>0</v>
      </c>
      <c r="C15" s="45">
        <f>SUMIFS('Stato patrimoniale'!Q:Q,'Stato patrimoniale'!$T:$T,"",'Stato patrimoniale'!$D:$D,$A15)</f>
        <v>0</v>
      </c>
      <c r="D15" s="45">
        <f t="shared" si="0"/>
        <v>0</v>
      </c>
      <c r="E15" s="46" t="str">
        <f t="shared" si="1"/>
        <v/>
      </c>
      <c r="O15" t="s">
        <v>379</v>
      </c>
      <c r="P15" s="45">
        <f>SUMIFS('Stato patrimoniale'!N:N,'Stato patrimoniale'!$T:$T,"&gt;0",'Stato patrimoniale'!$D:$D,$O15)</f>
        <v>0</v>
      </c>
      <c r="Q15" s="45">
        <f>SUMIFS('Stato patrimoniale'!X:X,'Stato patrimoniale'!$T:$T,"&gt;0",'Stato patrimoniale'!$D:$D,$O15)</f>
        <v>0</v>
      </c>
      <c r="R15" s="45">
        <f t="shared" si="6"/>
        <v>0</v>
      </c>
      <c r="S15" s="46" t="str">
        <f t="shared" si="7"/>
        <v/>
      </c>
    </row>
    <row r="16" spans="1:19" x14ac:dyDescent="0.25">
      <c r="A16" t="s">
        <v>381</v>
      </c>
      <c r="B16" s="45">
        <f>SUMIFS('Stato patrimoniale'!N:N,'Stato patrimoniale'!$T:$T,"",'Stato patrimoniale'!$D:$D,$A16)</f>
        <v>0</v>
      </c>
      <c r="C16" s="45">
        <f>SUMIFS('Stato patrimoniale'!Q:Q,'Stato patrimoniale'!$T:$T,"",'Stato patrimoniale'!$D:$D,$A16)</f>
        <v>0</v>
      </c>
      <c r="D16" s="45">
        <f t="shared" si="0"/>
        <v>0</v>
      </c>
      <c r="E16" s="46" t="str">
        <f t="shared" si="1"/>
        <v/>
      </c>
      <c r="O16" t="s">
        <v>381</v>
      </c>
      <c r="P16" s="45">
        <f>SUMIFS('Stato patrimoniale'!N:N,'Stato patrimoniale'!$T:$T,"&gt;0",'Stato patrimoniale'!$D:$D,$O16)</f>
        <v>0</v>
      </c>
      <c r="Q16" s="45">
        <f>SUMIFS('Stato patrimoniale'!X:X,'Stato patrimoniale'!$T:$T,"&gt;0",'Stato patrimoniale'!$D:$D,$O16)</f>
        <v>0</v>
      </c>
      <c r="R16" s="45">
        <f t="shared" si="6"/>
        <v>0</v>
      </c>
      <c r="S16" s="46" t="str">
        <f t="shared" si="7"/>
        <v/>
      </c>
    </row>
    <row r="17" spans="1:19" x14ac:dyDescent="0.25">
      <c r="A17" t="s">
        <v>386</v>
      </c>
      <c r="B17" s="45">
        <f>SUMIFS('Stato patrimoniale'!N:N,'Stato patrimoniale'!$T:$T,"",'Stato patrimoniale'!$D:$D,$A17)</f>
        <v>0</v>
      </c>
      <c r="C17" s="45">
        <f>SUMIFS('Stato patrimoniale'!Q:Q,'Stato patrimoniale'!$T:$T,"",'Stato patrimoniale'!$D:$D,$A17)</f>
        <v>0</v>
      </c>
      <c r="D17" s="45">
        <f t="shared" si="0"/>
        <v>0</v>
      </c>
      <c r="E17" s="46" t="str">
        <f t="shared" si="1"/>
        <v/>
      </c>
      <c r="O17" t="s">
        <v>386</v>
      </c>
      <c r="P17" s="45">
        <f>SUMIFS('Stato patrimoniale'!N:N,'Stato patrimoniale'!$T:$T,"&gt;0",'Stato patrimoniale'!$D:$D,$O17)</f>
        <v>0</v>
      </c>
      <c r="Q17" s="45">
        <f>SUMIFS('Stato patrimoniale'!X:X,'Stato patrimoniale'!$T:$T,"&gt;0",'Stato patrimoniale'!$D:$D,$O17)</f>
        <v>0</v>
      </c>
      <c r="R17" s="45">
        <f t="shared" si="6"/>
        <v>0</v>
      </c>
      <c r="S17" s="46" t="str">
        <f t="shared" si="7"/>
        <v/>
      </c>
    </row>
    <row r="18" spans="1:19" x14ac:dyDescent="0.25">
      <c r="A18" t="s">
        <v>375</v>
      </c>
      <c r="B18" s="45">
        <f>SUMIFS('Stato patrimoniale'!N:N,'Stato patrimoniale'!$T:$T,"",'Stato patrimoniale'!$D:$D,$A18)</f>
        <v>0</v>
      </c>
      <c r="C18" s="45">
        <f>SUMIFS('Stato patrimoniale'!Q:Q,'Stato patrimoniale'!$T:$T,"",'Stato patrimoniale'!$D:$D,$A18)</f>
        <v>0</v>
      </c>
      <c r="D18" s="45">
        <f t="shared" si="0"/>
        <v>0</v>
      </c>
      <c r="E18" s="46" t="str">
        <f t="shared" si="1"/>
        <v/>
      </c>
      <c r="O18" t="s">
        <v>375</v>
      </c>
      <c r="P18" s="45">
        <f>SUMIFS('Stato patrimoniale'!N:N,'Stato patrimoniale'!$T:$T,"&gt;0",'Stato patrimoniale'!$D:$D,$O18)</f>
        <v>0</v>
      </c>
      <c r="Q18" s="45">
        <f>SUMIFS('Stato patrimoniale'!X:X,'Stato patrimoniale'!$T:$T,"&gt;0",'Stato patrimoniale'!$D:$D,$O18)</f>
        <v>0</v>
      </c>
      <c r="R18" s="45">
        <f t="shared" ref="R18:R19" si="8">Q18-P18</f>
        <v>0</v>
      </c>
      <c r="S18" s="46" t="str">
        <f t="shared" ref="S18:S19" si="9">IF(P18=0,"",R18/P18)</f>
        <v/>
      </c>
    </row>
    <row r="19" spans="1:19" x14ac:dyDescent="0.25">
      <c r="A19" t="s">
        <v>385</v>
      </c>
      <c r="B19" s="45">
        <f>SUMIFS('Stato patrimoniale'!N:N,'Stato patrimoniale'!$T:$T,"",'Stato patrimoniale'!$D:$D,$A19)</f>
        <v>0</v>
      </c>
      <c r="C19" s="45">
        <f>SUMIFS('Stato patrimoniale'!Q:Q,'Stato patrimoniale'!$T:$T,"",'Stato patrimoniale'!$D:$D,$A19)</f>
        <v>0</v>
      </c>
      <c r="D19" s="45">
        <f t="shared" si="0"/>
        <v>0</v>
      </c>
      <c r="E19" s="46" t="str">
        <f t="shared" si="1"/>
        <v/>
      </c>
      <c r="O19" t="s">
        <v>385</v>
      </c>
      <c r="P19" s="45">
        <f>SUMIFS('Stato patrimoniale'!N:N,'Stato patrimoniale'!$T:$T,"&gt;0",'Stato patrimoniale'!$D:$D,$O19)</f>
        <v>0</v>
      </c>
      <c r="Q19" s="45">
        <f>SUMIFS('Stato patrimoniale'!X:X,'Stato patrimoniale'!$T:$T,"&gt;0",'Stato patrimoniale'!$D:$D,$O19)</f>
        <v>0</v>
      </c>
      <c r="R19" s="45">
        <f t="shared" si="8"/>
        <v>0</v>
      </c>
      <c r="S19" s="46" t="str">
        <f t="shared" si="9"/>
        <v/>
      </c>
    </row>
  </sheetData>
  <sortState xmlns:xlrd2="http://schemas.microsoft.com/office/spreadsheetml/2017/richdata2" ref="A3:E19">
    <sortCondition descending="1" ref="C3:C19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3CC5C-2CB5-471B-8331-56A6C05CFD5D}">
  <dimension ref="A1:S19"/>
  <sheetViews>
    <sheetView workbookViewId="0">
      <selection activeCell="J25" sqref="J25"/>
    </sheetView>
  </sheetViews>
  <sheetFormatPr defaultRowHeight="15" x14ac:dyDescent="0.25"/>
  <cols>
    <col min="1" max="1" width="10" customWidth="1"/>
    <col min="2" max="2" width="8" style="45" bestFit="1" customWidth="1"/>
    <col min="3" max="3" width="8" bestFit="1" customWidth="1"/>
    <col min="4" max="4" width="8.7109375" bestFit="1" customWidth="1"/>
    <col min="5" max="5" width="12" bestFit="1" customWidth="1"/>
    <col min="15" max="15" width="9.140625" customWidth="1"/>
    <col min="19" max="19" width="10.140625" bestFit="1" customWidth="1"/>
  </cols>
  <sheetData>
    <row r="1" spans="1:19" s="48" customFormat="1" x14ac:dyDescent="0.25">
      <c r="A1" s="48" t="s">
        <v>367</v>
      </c>
      <c r="B1" s="49"/>
      <c r="O1" s="48" t="s">
        <v>368</v>
      </c>
    </row>
    <row r="2" spans="1:19" s="7" customFormat="1" ht="33" customHeight="1" x14ac:dyDescent="0.25">
      <c r="A2" s="7" t="s">
        <v>360</v>
      </c>
      <c r="B2" s="47" t="s">
        <v>362</v>
      </c>
      <c r="C2" s="7" t="s">
        <v>363</v>
      </c>
      <c r="D2" s="7" t="s">
        <v>14</v>
      </c>
      <c r="E2" s="7" t="s">
        <v>17</v>
      </c>
      <c r="O2" s="7" t="s">
        <v>360</v>
      </c>
      <c r="P2" s="47" t="s">
        <v>362</v>
      </c>
      <c r="Q2" s="7" t="s">
        <v>365</v>
      </c>
      <c r="R2" s="7" t="s">
        <v>366</v>
      </c>
      <c r="S2" s="7" t="s">
        <v>364</v>
      </c>
    </row>
    <row r="3" spans="1:19" x14ac:dyDescent="0.25">
      <c r="A3" t="s">
        <v>371</v>
      </c>
      <c r="B3" s="45">
        <f>SUMIFS('Stato patrimoniale'!N:N,'Stato patrimoniale'!$T:$T,"",'Stato patrimoniale'!$D:$D,$A3,'Stato patrimoniale'!$C:$C,"Azioni")</f>
        <v>0</v>
      </c>
      <c r="C3" s="45">
        <f>SUMIFS('Stato patrimoniale'!Q:Q,'Stato patrimoniale'!$T:$T,"",'Stato patrimoniale'!$D:$D,$A3,'Stato patrimoniale'!$C:$C,"Azioni")</f>
        <v>0</v>
      </c>
      <c r="D3" s="45">
        <f t="shared" ref="D3:D19" si="0">C3-B3</f>
        <v>0</v>
      </c>
      <c r="E3" s="46" t="str">
        <f t="shared" ref="E3:E19" si="1">IF(B3=0,"",D3/B3)</f>
        <v/>
      </c>
      <c r="O3" t="s">
        <v>371</v>
      </c>
      <c r="P3" s="45">
        <f>SUMIFS('Stato patrimoniale'!N:N,'Stato patrimoniale'!$T:$T,"&gt;0",'Stato patrimoniale'!$D:$D,$O3,'Stato patrimoniale'!$C:$C,"Azioni")</f>
        <v>0</v>
      </c>
      <c r="Q3" s="45">
        <f>SUMIFS('Stato patrimoniale'!X:X,'Stato patrimoniale'!$T:$T,"&gt;0",'Stato patrimoniale'!$D:$D,$O3,'Stato patrimoniale'!$C:$C,"Azioni")</f>
        <v>0</v>
      </c>
      <c r="R3" s="45">
        <f>Q3-P3</f>
        <v>0</v>
      </c>
      <c r="S3" s="46" t="str">
        <f>IF(P3=0,"",R3/P3)</f>
        <v/>
      </c>
    </row>
    <row r="4" spans="1:19" x14ac:dyDescent="0.25">
      <c r="A4" t="s">
        <v>370</v>
      </c>
      <c r="B4" s="45">
        <f>SUMIFS('Stato patrimoniale'!N:N,'Stato patrimoniale'!$T:$T,"",'Stato patrimoniale'!$D:$D,$A4,'Stato patrimoniale'!$C:$C,"Azioni")</f>
        <v>0</v>
      </c>
      <c r="C4" s="45">
        <f>SUMIFS('Stato patrimoniale'!Q:Q,'Stato patrimoniale'!$T:$T,"",'Stato patrimoniale'!$D:$D,$A4,'Stato patrimoniale'!$C:$C,"Azioni")</f>
        <v>0</v>
      </c>
      <c r="D4" s="45">
        <f t="shared" si="0"/>
        <v>0</v>
      </c>
      <c r="E4" s="46" t="str">
        <f t="shared" si="1"/>
        <v/>
      </c>
      <c r="O4" t="s">
        <v>370</v>
      </c>
      <c r="P4" s="45">
        <f>SUMIFS('Stato patrimoniale'!N:N,'Stato patrimoniale'!$T:$T,"&gt;0",'Stato patrimoniale'!$D:$D,$O4,'Stato patrimoniale'!$C:$C,"Azioni")</f>
        <v>0</v>
      </c>
      <c r="Q4" s="45">
        <f>SUMIFS('Stato patrimoniale'!X:X,'Stato patrimoniale'!$T:$T,"&gt;0",'Stato patrimoniale'!$D:$D,$O4,'Stato patrimoniale'!$C:$C,"Azioni")</f>
        <v>0</v>
      </c>
      <c r="R4" s="45">
        <f t="shared" ref="R4:R19" si="2">Q4-P4</f>
        <v>0</v>
      </c>
      <c r="S4" s="46" t="str">
        <f t="shared" ref="S4:S19" si="3">IF(P4=0,"",R4/P4)</f>
        <v/>
      </c>
    </row>
    <row r="5" spans="1:19" x14ac:dyDescent="0.25">
      <c r="A5" t="s">
        <v>372</v>
      </c>
      <c r="B5" s="45">
        <f>SUMIFS('Stato patrimoniale'!N:N,'Stato patrimoniale'!$T:$T,"",'Stato patrimoniale'!$D:$D,$A5,'Stato patrimoniale'!$C:$C,"Azioni")</f>
        <v>2894.86</v>
      </c>
      <c r="C5" s="45">
        <f>SUMIFS('Stato patrimoniale'!Q:Q,'Stato patrimoniale'!$T:$T,"",'Stato patrimoniale'!$D:$D,$A5,'Stato patrimoniale'!$C:$C,"Azioni")</f>
        <v>3827.550020318281</v>
      </c>
      <c r="D5" s="45">
        <f t="shared" si="0"/>
        <v>932.69002031828086</v>
      </c>
      <c r="E5" s="46">
        <f t="shared" si="1"/>
        <v>0.32218829937139648</v>
      </c>
      <c r="O5" t="s">
        <v>372</v>
      </c>
      <c r="P5" s="45">
        <f>SUMIFS('Stato patrimoniale'!N:N,'Stato patrimoniale'!$T:$T,"&gt;0",'Stato patrimoniale'!$D:$D,$O5,'Stato patrimoniale'!$C:$C,"Azioni")</f>
        <v>0</v>
      </c>
      <c r="Q5" s="45">
        <f>SUMIFS('Stato patrimoniale'!X:X,'Stato patrimoniale'!$T:$T,"&gt;0",'Stato patrimoniale'!$D:$D,$O5,'Stato patrimoniale'!$C:$C,"Azioni")</f>
        <v>0</v>
      </c>
      <c r="R5" s="45">
        <f t="shared" si="2"/>
        <v>0</v>
      </c>
      <c r="S5" s="46" t="str">
        <f t="shared" si="3"/>
        <v/>
      </c>
    </row>
    <row r="6" spans="1:19" x14ac:dyDescent="0.25">
      <c r="A6" t="s">
        <v>380</v>
      </c>
      <c r="B6" s="45">
        <f>SUMIFS('Stato patrimoniale'!N:N,'Stato patrimoniale'!$T:$T,"",'Stato patrimoniale'!$D:$D,$A6,'Stato patrimoniale'!$C:$C,"Azioni")</f>
        <v>0</v>
      </c>
      <c r="C6" s="45">
        <f>SUMIFS('Stato patrimoniale'!Q:Q,'Stato patrimoniale'!$T:$T,"",'Stato patrimoniale'!$D:$D,$A6,'Stato patrimoniale'!$C:$C,"Azioni")</f>
        <v>0</v>
      </c>
      <c r="D6" s="45">
        <f t="shared" si="0"/>
        <v>0</v>
      </c>
      <c r="E6" s="46" t="str">
        <f t="shared" si="1"/>
        <v/>
      </c>
      <c r="O6" t="s">
        <v>380</v>
      </c>
      <c r="P6" s="45">
        <f>SUMIFS('Stato patrimoniale'!N:N,'Stato patrimoniale'!$T:$T,"&gt;0",'Stato patrimoniale'!$D:$D,$O6,'Stato patrimoniale'!$C:$C,"Azioni")</f>
        <v>0</v>
      </c>
      <c r="Q6" s="45">
        <f>SUMIFS('Stato patrimoniale'!X:X,'Stato patrimoniale'!$T:$T,"&gt;0",'Stato patrimoniale'!$D:$D,$O6,'Stato patrimoniale'!$C:$C,"Azioni")</f>
        <v>0</v>
      </c>
      <c r="R6" s="45">
        <f t="shared" si="2"/>
        <v>0</v>
      </c>
      <c r="S6" s="46" t="str">
        <f t="shared" si="3"/>
        <v/>
      </c>
    </row>
    <row r="7" spans="1:19" x14ac:dyDescent="0.25">
      <c r="A7" t="s">
        <v>373</v>
      </c>
      <c r="B7" s="45">
        <f>SUMIFS('Stato patrimoniale'!N:N,'Stato patrimoniale'!$T:$T,"",'Stato patrimoniale'!$D:$D,$A7,'Stato patrimoniale'!$C:$C,"Azioni")</f>
        <v>0</v>
      </c>
      <c r="C7" s="45">
        <f>SUMIFS('Stato patrimoniale'!Q:Q,'Stato patrimoniale'!$T:$T,"",'Stato patrimoniale'!$D:$D,$A7,'Stato patrimoniale'!$C:$C,"Azioni")</f>
        <v>0</v>
      </c>
      <c r="D7" s="45">
        <f t="shared" si="0"/>
        <v>0</v>
      </c>
      <c r="E7" s="46" t="str">
        <f t="shared" si="1"/>
        <v/>
      </c>
      <c r="O7" t="s">
        <v>373</v>
      </c>
      <c r="P7" s="45">
        <f>SUMIFS('Stato patrimoniale'!N:N,'Stato patrimoniale'!$T:$T,"&gt;0",'Stato patrimoniale'!$D:$D,$O7,'Stato patrimoniale'!$C:$C,"Azioni")</f>
        <v>0</v>
      </c>
      <c r="Q7" s="45">
        <f>SUMIFS('Stato patrimoniale'!X:X,'Stato patrimoniale'!$T:$T,"&gt;0",'Stato patrimoniale'!$D:$D,$O7,'Stato patrimoniale'!$C:$C,"Azioni")</f>
        <v>0</v>
      </c>
      <c r="R7" s="45">
        <f t="shared" si="2"/>
        <v>0</v>
      </c>
      <c r="S7" s="46" t="str">
        <f t="shared" si="3"/>
        <v/>
      </c>
    </row>
    <row r="8" spans="1:19" x14ac:dyDescent="0.25">
      <c r="A8" t="s">
        <v>377</v>
      </c>
      <c r="B8" s="45">
        <f>SUMIFS('Stato patrimoniale'!N:N,'Stato patrimoniale'!$T:$T,"",'Stato patrimoniale'!$D:$D,$A8,'Stato patrimoniale'!$C:$C,"Azioni")</f>
        <v>0</v>
      </c>
      <c r="C8" s="45">
        <f>SUMIFS('Stato patrimoniale'!Q:Q,'Stato patrimoniale'!$T:$T,"",'Stato patrimoniale'!$D:$D,$A8,'Stato patrimoniale'!$C:$C,"Azioni")</f>
        <v>0</v>
      </c>
      <c r="D8" s="45">
        <f t="shared" si="0"/>
        <v>0</v>
      </c>
      <c r="E8" s="46" t="str">
        <f t="shared" si="1"/>
        <v/>
      </c>
      <c r="O8" t="s">
        <v>377</v>
      </c>
      <c r="P8" s="45">
        <f>SUMIFS('Stato patrimoniale'!N:N,'Stato patrimoniale'!$T:$T,"&gt;0",'Stato patrimoniale'!$D:$D,$O8,'Stato patrimoniale'!$C:$C,"Azioni")</f>
        <v>0</v>
      </c>
      <c r="Q8" s="45">
        <f>SUMIFS('Stato patrimoniale'!X:X,'Stato patrimoniale'!$T:$T,"&gt;0",'Stato patrimoniale'!$D:$D,$O8,'Stato patrimoniale'!$C:$C,"Azioni")</f>
        <v>0</v>
      </c>
      <c r="R8" s="45">
        <f t="shared" si="2"/>
        <v>0</v>
      </c>
      <c r="S8" s="46" t="str">
        <f t="shared" si="3"/>
        <v/>
      </c>
    </row>
    <row r="9" spans="1:19" x14ac:dyDescent="0.25">
      <c r="A9" t="s">
        <v>374</v>
      </c>
      <c r="B9" s="45">
        <f>SUMIFS('Stato patrimoniale'!N:N,'Stato patrimoniale'!$T:$T,"",'Stato patrimoniale'!$D:$D,$A9,'Stato patrimoniale'!$C:$C,"Azioni")</f>
        <v>0</v>
      </c>
      <c r="C9" s="45">
        <f>SUMIFS('Stato patrimoniale'!Q:Q,'Stato patrimoniale'!$T:$T,"",'Stato patrimoniale'!$D:$D,$A9,'Stato patrimoniale'!$C:$C,"Azioni")</f>
        <v>0</v>
      </c>
      <c r="D9" s="45">
        <f t="shared" si="0"/>
        <v>0</v>
      </c>
      <c r="E9" s="46" t="str">
        <f t="shared" si="1"/>
        <v/>
      </c>
      <c r="O9" t="s">
        <v>374</v>
      </c>
      <c r="P9" s="45">
        <f>SUMIFS('Stato patrimoniale'!N:N,'Stato patrimoniale'!$T:$T,"&gt;0",'Stato patrimoniale'!$D:$D,$O9,'Stato patrimoniale'!$C:$C,"Azioni")</f>
        <v>0</v>
      </c>
      <c r="Q9" s="45">
        <f>SUMIFS('Stato patrimoniale'!X:X,'Stato patrimoniale'!$T:$T,"&gt;0",'Stato patrimoniale'!$D:$D,$O9,'Stato patrimoniale'!$C:$C,"Azioni")</f>
        <v>0</v>
      </c>
      <c r="R9" s="45">
        <f t="shared" si="2"/>
        <v>0</v>
      </c>
      <c r="S9" s="46" t="str">
        <f t="shared" si="3"/>
        <v/>
      </c>
    </row>
    <row r="10" spans="1:19" x14ac:dyDescent="0.25">
      <c r="A10" t="s">
        <v>383</v>
      </c>
      <c r="B10" s="45">
        <f>SUMIFS('Stato patrimoniale'!N:N,'Stato patrimoniale'!$T:$T,"",'Stato patrimoniale'!$D:$D,$A10,'Stato patrimoniale'!$C:$C,"Azioni")</f>
        <v>0</v>
      </c>
      <c r="C10" s="45">
        <f>SUMIFS('Stato patrimoniale'!Q:Q,'Stato patrimoniale'!$T:$T,"",'Stato patrimoniale'!$D:$D,$A10,'Stato patrimoniale'!$C:$C,"Azioni")</f>
        <v>0</v>
      </c>
      <c r="D10" s="45">
        <f t="shared" si="0"/>
        <v>0</v>
      </c>
      <c r="E10" s="46" t="str">
        <f t="shared" si="1"/>
        <v/>
      </c>
      <c r="O10" t="s">
        <v>383</v>
      </c>
      <c r="P10" s="45">
        <f>SUMIFS('Stato patrimoniale'!N:N,'Stato patrimoniale'!$T:$T,"&gt;0",'Stato patrimoniale'!$D:$D,$O10,'Stato patrimoniale'!$C:$C,"Azioni")</f>
        <v>0</v>
      </c>
      <c r="Q10" s="45">
        <f>SUMIFS('Stato patrimoniale'!X:X,'Stato patrimoniale'!$T:$T,"&gt;0",'Stato patrimoniale'!$D:$D,$O10,'Stato patrimoniale'!$C:$C,"Azioni")</f>
        <v>0</v>
      </c>
      <c r="R10" s="45">
        <f t="shared" si="2"/>
        <v>0</v>
      </c>
      <c r="S10" s="46" t="str">
        <f t="shared" si="3"/>
        <v/>
      </c>
    </row>
    <row r="11" spans="1:19" x14ac:dyDescent="0.25">
      <c r="A11" t="s">
        <v>376</v>
      </c>
      <c r="B11" s="45">
        <f>SUMIFS('Stato patrimoniale'!N:N,'Stato patrimoniale'!$T:$T,"",'Stato patrimoniale'!$D:$D,$A11,'Stato patrimoniale'!$C:$C,"Azioni")</f>
        <v>0</v>
      </c>
      <c r="C11" s="45">
        <f>SUMIFS('Stato patrimoniale'!Q:Q,'Stato patrimoniale'!$T:$T,"",'Stato patrimoniale'!$D:$D,$A11,'Stato patrimoniale'!$C:$C,"Azioni")</f>
        <v>0</v>
      </c>
      <c r="D11" s="45">
        <f t="shared" si="0"/>
        <v>0</v>
      </c>
      <c r="E11" s="46" t="str">
        <f t="shared" si="1"/>
        <v/>
      </c>
      <c r="O11" t="s">
        <v>376</v>
      </c>
      <c r="P11" s="45">
        <f>SUMIFS('Stato patrimoniale'!N:N,'Stato patrimoniale'!$T:$T,"&gt;0",'Stato patrimoniale'!$D:$D,$O11,'Stato patrimoniale'!$C:$C,"Azioni")</f>
        <v>0</v>
      </c>
      <c r="Q11" s="45">
        <f>SUMIFS('Stato patrimoniale'!X:X,'Stato patrimoniale'!$T:$T,"&gt;0",'Stato patrimoniale'!$D:$D,$O11,'Stato patrimoniale'!$C:$C,"Azioni")</f>
        <v>0</v>
      </c>
      <c r="R11" s="45">
        <f t="shared" si="2"/>
        <v>0</v>
      </c>
      <c r="S11" s="46" t="str">
        <f t="shared" si="3"/>
        <v/>
      </c>
    </row>
    <row r="12" spans="1:19" x14ac:dyDescent="0.25">
      <c r="A12" t="s">
        <v>378</v>
      </c>
      <c r="B12" s="45">
        <f>SUMIFS('Stato patrimoniale'!N:N,'Stato patrimoniale'!$T:$T,"",'Stato patrimoniale'!$D:$D,$A12,'Stato patrimoniale'!$C:$C,"Azioni")</f>
        <v>0</v>
      </c>
      <c r="C12" s="45">
        <f>SUMIFS('Stato patrimoniale'!Q:Q,'Stato patrimoniale'!$T:$T,"",'Stato patrimoniale'!$D:$D,$A12,'Stato patrimoniale'!$C:$C,"Azioni")</f>
        <v>0</v>
      </c>
      <c r="D12" s="45">
        <f t="shared" si="0"/>
        <v>0</v>
      </c>
      <c r="E12" s="46" t="str">
        <f t="shared" si="1"/>
        <v/>
      </c>
      <c r="O12" t="s">
        <v>378</v>
      </c>
      <c r="P12" s="45">
        <f>SUMIFS('Stato patrimoniale'!N:N,'Stato patrimoniale'!$T:$T,"&gt;0",'Stato patrimoniale'!$D:$D,$O12,'Stato patrimoniale'!$C:$C,"Azioni")</f>
        <v>0</v>
      </c>
      <c r="Q12" s="45">
        <f>SUMIFS('Stato patrimoniale'!X:X,'Stato patrimoniale'!$T:$T,"&gt;0",'Stato patrimoniale'!$D:$D,$O12,'Stato patrimoniale'!$C:$C,"Azioni")</f>
        <v>0</v>
      </c>
      <c r="R12" s="45">
        <f t="shared" si="2"/>
        <v>0</v>
      </c>
      <c r="S12" s="46" t="str">
        <f t="shared" si="3"/>
        <v/>
      </c>
    </row>
    <row r="13" spans="1:19" x14ac:dyDescent="0.25">
      <c r="A13" t="s">
        <v>382</v>
      </c>
      <c r="B13" s="45">
        <f>SUMIFS('Stato patrimoniale'!N:N,'Stato patrimoniale'!$T:$T,"",'Stato patrimoniale'!$D:$D,$A13,'Stato patrimoniale'!$C:$C,"Azioni")</f>
        <v>0</v>
      </c>
      <c r="C13" s="45">
        <f>SUMIFS('Stato patrimoniale'!Q:Q,'Stato patrimoniale'!$T:$T,"",'Stato patrimoniale'!$D:$D,$A13,'Stato patrimoniale'!$C:$C,"Azioni")</f>
        <v>0</v>
      </c>
      <c r="D13" s="45">
        <f t="shared" si="0"/>
        <v>0</v>
      </c>
      <c r="E13" s="46" t="str">
        <f t="shared" si="1"/>
        <v/>
      </c>
      <c r="O13" t="s">
        <v>382</v>
      </c>
      <c r="P13" s="45">
        <f>SUMIFS('Stato patrimoniale'!N:N,'Stato patrimoniale'!$T:$T,"&gt;0",'Stato patrimoniale'!$D:$D,$O13,'Stato patrimoniale'!$C:$C,"Azioni")</f>
        <v>0</v>
      </c>
      <c r="Q13" s="45">
        <f>SUMIFS('Stato patrimoniale'!X:X,'Stato patrimoniale'!$T:$T,"&gt;0",'Stato patrimoniale'!$D:$D,$O13,'Stato patrimoniale'!$C:$C,"Azioni")</f>
        <v>0</v>
      </c>
      <c r="R13" s="45">
        <f t="shared" si="2"/>
        <v>0</v>
      </c>
      <c r="S13" s="46" t="str">
        <f t="shared" si="3"/>
        <v/>
      </c>
    </row>
    <row r="14" spans="1:19" x14ac:dyDescent="0.25">
      <c r="A14" t="s">
        <v>379</v>
      </c>
      <c r="B14" s="45">
        <f>SUMIFS('Stato patrimoniale'!N:N,'Stato patrimoniale'!$T:$T,"",'Stato patrimoniale'!$D:$D,$A14,'Stato patrimoniale'!$C:$C,"Azioni")</f>
        <v>0</v>
      </c>
      <c r="C14" s="45">
        <f>SUMIFS('Stato patrimoniale'!Q:Q,'Stato patrimoniale'!$T:$T,"",'Stato patrimoniale'!$D:$D,$A14,'Stato patrimoniale'!$C:$C,"Azioni")</f>
        <v>0</v>
      </c>
      <c r="D14" s="45">
        <f t="shared" si="0"/>
        <v>0</v>
      </c>
      <c r="E14" s="46" t="str">
        <f t="shared" si="1"/>
        <v/>
      </c>
      <c r="O14" t="s">
        <v>379</v>
      </c>
      <c r="P14" s="45">
        <f>SUMIFS('Stato patrimoniale'!N:N,'Stato patrimoniale'!$T:$T,"&gt;0",'Stato patrimoniale'!$D:$D,$O14,'Stato patrimoniale'!$C:$C,"Azioni")</f>
        <v>0</v>
      </c>
      <c r="Q14" s="45">
        <f>SUMIFS('Stato patrimoniale'!X:X,'Stato patrimoniale'!$T:$T,"&gt;0",'Stato patrimoniale'!$D:$D,$O14,'Stato patrimoniale'!$C:$C,"Azioni")</f>
        <v>0</v>
      </c>
      <c r="R14" s="45">
        <f t="shared" si="2"/>
        <v>0</v>
      </c>
      <c r="S14" s="46" t="str">
        <f t="shared" si="3"/>
        <v/>
      </c>
    </row>
    <row r="15" spans="1:19" x14ac:dyDescent="0.25">
      <c r="A15" t="s">
        <v>381</v>
      </c>
      <c r="B15" s="45">
        <f>SUMIFS('Stato patrimoniale'!N:N,'Stato patrimoniale'!$T:$T,"",'Stato patrimoniale'!$D:$D,$A15,'Stato patrimoniale'!$C:$C,"Azioni")</f>
        <v>0</v>
      </c>
      <c r="C15" s="45">
        <f>SUMIFS('Stato patrimoniale'!Q:Q,'Stato patrimoniale'!$T:$T,"",'Stato patrimoniale'!$D:$D,$A15,'Stato patrimoniale'!$C:$C,"Azioni")</f>
        <v>0</v>
      </c>
      <c r="D15" s="45">
        <f t="shared" si="0"/>
        <v>0</v>
      </c>
      <c r="E15" s="46" t="str">
        <f t="shared" si="1"/>
        <v/>
      </c>
      <c r="O15" t="s">
        <v>381</v>
      </c>
      <c r="P15" s="45">
        <f>SUMIFS('Stato patrimoniale'!N:N,'Stato patrimoniale'!$T:$T,"&gt;0",'Stato patrimoniale'!$D:$D,$O15,'Stato patrimoniale'!$C:$C,"Azioni")</f>
        <v>0</v>
      </c>
      <c r="Q15" s="45">
        <f>SUMIFS('Stato patrimoniale'!X:X,'Stato patrimoniale'!$T:$T,"&gt;0",'Stato patrimoniale'!$D:$D,$O15,'Stato patrimoniale'!$C:$C,"Azioni")</f>
        <v>0</v>
      </c>
      <c r="R15" s="45">
        <f t="shared" si="2"/>
        <v>0</v>
      </c>
      <c r="S15" s="46" t="str">
        <f t="shared" si="3"/>
        <v/>
      </c>
    </row>
    <row r="16" spans="1:19" x14ac:dyDescent="0.25">
      <c r="A16" t="s">
        <v>361</v>
      </c>
      <c r="B16" s="45">
        <f>SUMIFS('Stato patrimoniale'!N:N,'Stato patrimoniale'!$T:$T,"",'Stato patrimoniale'!$D:$D,$A16,'Stato patrimoniale'!$C:$C,"Azioni")</f>
        <v>0</v>
      </c>
      <c r="C16" s="45">
        <f>SUMIFS('Stato patrimoniale'!Q:Q,'Stato patrimoniale'!$T:$T,"",'Stato patrimoniale'!$D:$D,$A16,'Stato patrimoniale'!$C:$C,"Azioni")</f>
        <v>0</v>
      </c>
      <c r="D16" s="45">
        <f t="shared" si="0"/>
        <v>0</v>
      </c>
      <c r="E16" s="46" t="str">
        <f t="shared" si="1"/>
        <v/>
      </c>
      <c r="O16" t="s">
        <v>361</v>
      </c>
      <c r="P16" s="45">
        <f>SUMIFS('Stato patrimoniale'!N:N,'Stato patrimoniale'!$T:$T,"&gt;0",'Stato patrimoniale'!$D:$D,$O16,'Stato patrimoniale'!$C:$C,"Azioni")</f>
        <v>0</v>
      </c>
      <c r="Q16" s="45">
        <f>SUMIFS('Stato patrimoniale'!X:X,'Stato patrimoniale'!$T:$T,"&gt;0",'Stato patrimoniale'!$D:$D,$O16,'Stato patrimoniale'!$C:$C,"Azioni")</f>
        <v>0</v>
      </c>
      <c r="R16" s="45">
        <f t="shared" si="2"/>
        <v>0</v>
      </c>
      <c r="S16" s="46" t="str">
        <f t="shared" si="3"/>
        <v/>
      </c>
    </row>
    <row r="17" spans="1:19" x14ac:dyDescent="0.25">
      <c r="A17" t="s">
        <v>386</v>
      </c>
      <c r="B17" s="45">
        <f>SUMIFS('Stato patrimoniale'!N:N,'Stato patrimoniale'!$T:$T,"",'Stato patrimoniale'!$D:$D,$A17,'Stato patrimoniale'!$C:$C,"Azioni")</f>
        <v>0</v>
      </c>
      <c r="C17" s="45">
        <f>SUMIFS('Stato patrimoniale'!Q:Q,'Stato patrimoniale'!$T:$T,"",'Stato patrimoniale'!$D:$D,$A17,'Stato patrimoniale'!$C:$C,"Azioni")</f>
        <v>0</v>
      </c>
      <c r="D17" s="45">
        <f t="shared" si="0"/>
        <v>0</v>
      </c>
      <c r="E17" s="46" t="str">
        <f t="shared" si="1"/>
        <v/>
      </c>
      <c r="O17" t="s">
        <v>386</v>
      </c>
      <c r="P17" s="45">
        <f>SUMIFS('Stato patrimoniale'!N:N,'Stato patrimoniale'!$T:$T,"&gt;0",'Stato patrimoniale'!$D:$D,$O17,'Stato patrimoniale'!$C:$C,"Azioni")</f>
        <v>0</v>
      </c>
      <c r="Q17" s="45">
        <f>SUMIFS('Stato patrimoniale'!X:X,'Stato patrimoniale'!$T:$T,"&gt;0",'Stato patrimoniale'!$D:$D,$O17,'Stato patrimoniale'!$C:$C,"Azioni")</f>
        <v>0</v>
      </c>
      <c r="R17" s="45">
        <f t="shared" si="2"/>
        <v>0</v>
      </c>
      <c r="S17" s="46" t="str">
        <f t="shared" si="3"/>
        <v/>
      </c>
    </row>
    <row r="18" spans="1:19" x14ac:dyDescent="0.25">
      <c r="A18" t="s">
        <v>375</v>
      </c>
      <c r="B18" s="45">
        <f>SUMIFS('Stato patrimoniale'!N:N,'Stato patrimoniale'!$T:$T,"",'Stato patrimoniale'!$D:$D,$A18,'Stato patrimoniale'!$C:$C,"Azioni")</f>
        <v>0</v>
      </c>
      <c r="C18" s="45">
        <f>SUMIFS('Stato patrimoniale'!Q:Q,'Stato patrimoniale'!$T:$T,"",'Stato patrimoniale'!$D:$D,$A18,'Stato patrimoniale'!$C:$C,"Azioni")</f>
        <v>0</v>
      </c>
      <c r="D18" s="45">
        <f t="shared" si="0"/>
        <v>0</v>
      </c>
      <c r="E18" s="46" t="str">
        <f t="shared" si="1"/>
        <v/>
      </c>
      <c r="O18" t="s">
        <v>375</v>
      </c>
      <c r="P18" s="45">
        <f>SUMIFS('Stato patrimoniale'!N:N,'Stato patrimoniale'!$T:$T,"&gt;0",'Stato patrimoniale'!$D:$D,$O18,'Stato patrimoniale'!$C:$C,"Azioni")</f>
        <v>0</v>
      </c>
      <c r="Q18" s="45">
        <f>SUMIFS('Stato patrimoniale'!X:X,'Stato patrimoniale'!$T:$T,"&gt;0",'Stato patrimoniale'!$D:$D,$O18,'Stato patrimoniale'!$C:$C,"Azioni")</f>
        <v>0</v>
      </c>
      <c r="R18" s="45">
        <f t="shared" si="2"/>
        <v>0</v>
      </c>
      <c r="S18" s="46" t="str">
        <f t="shared" si="3"/>
        <v/>
      </c>
    </row>
    <row r="19" spans="1:19" x14ac:dyDescent="0.25">
      <c r="A19" t="s">
        <v>385</v>
      </c>
      <c r="B19" s="45">
        <f>SUMIFS('Stato patrimoniale'!N:N,'Stato patrimoniale'!$T:$T,"",'Stato patrimoniale'!$D:$D,$A19,'Stato patrimoniale'!$C:$C,"Azioni")</f>
        <v>0</v>
      </c>
      <c r="C19" s="45">
        <f>SUMIFS('Stato patrimoniale'!Q:Q,'Stato patrimoniale'!$T:$T,"",'Stato patrimoniale'!$D:$D,$A19,'Stato patrimoniale'!$C:$C,"Azioni")</f>
        <v>0</v>
      </c>
      <c r="D19" s="45">
        <f t="shared" si="0"/>
        <v>0</v>
      </c>
      <c r="E19" s="46" t="str">
        <f t="shared" si="1"/>
        <v/>
      </c>
      <c r="O19" t="s">
        <v>385</v>
      </c>
      <c r="P19" s="45">
        <f>SUMIFS('Stato patrimoniale'!N:N,'Stato patrimoniale'!$T:$T,"&gt;0",'Stato patrimoniale'!$D:$D,$O19,'Stato patrimoniale'!$C:$C,"Azioni")</f>
        <v>0</v>
      </c>
      <c r="Q19" s="45">
        <f>SUMIFS('Stato patrimoniale'!X:X,'Stato patrimoniale'!$T:$T,"&gt;0",'Stato patrimoniale'!$D:$D,$O19,'Stato patrimoniale'!$C:$C,"Azioni")</f>
        <v>0</v>
      </c>
      <c r="R19" s="45">
        <f t="shared" si="2"/>
        <v>0</v>
      </c>
      <c r="S19" s="46" t="str">
        <f t="shared" si="3"/>
        <v/>
      </c>
    </row>
  </sheetData>
  <sortState xmlns:xlrd2="http://schemas.microsoft.com/office/spreadsheetml/2017/richdata2" ref="A3:E19">
    <sortCondition descending="1" ref="C3:C19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D8961-F809-4930-BB5B-BBF205FDC1E6}">
  <sheetPr codeName="Foglio7"/>
  <dimension ref="A1:B180"/>
  <sheetViews>
    <sheetView topLeftCell="A142" zoomScaleNormal="100" workbookViewId="0">
      <selection activeCell="B155" sqref="B155"/>
    </sheetView>
  </sheetViews>
  <sheetFormatPr defaultRowHeight="12.75" x14ac:dyDescent="0.2"/>
  <cols>
    <col min="1" max="1" width="9.140625" style="35"/>
    <col min="2" max="2" width="13.7109375" style="39" bestFit="1" customWidth="1"/>
    <col min="3" max="16384" width="9.140625" style="35"/>
  </cols>
  <sheetData>
    <row r="1" spans="1:2" x14ac:dyDescent="0.2">
      <c r="A1" s="37" t="s">
        <v>7</v>
      </c>
      <c r="B1" s="38" t="s">
        <v>357</v>
      </c>
    </row>
    <row r="2" spans="1:2" s="42" customFormat="1" x14ac:dyDescent="0.2">
      <c r="A2" s="40" t="s">
        <v>22</v>
      </c>
      <c r="B2" s="41">
        <f>INDEX(ValuteAutoDownload!K:K,MATCH("EUR",ValuteAutoDownload!H:H,0))</f>
        <v>0.94080405</v>
      </c>
    </row>
    <row r="3" spans="1:2" s="37" customFormat="1" x14ac:dyDescent="0.2">
      <c r="A3" s="35" t="s">
        <v>33</v>
      </c>
      <c r="B3" s="39">
        <f>INDEX(ValuteAutoDownload!J:J,MATCH(A3,ValuteAutoDownload!H:H,0))*$B$2</f>
        <v>0.25622479369177048</v>
      </c>
    </row>
    <row r="4" spans="1:2" x14ac:dyDescent="0.2">
      <c r="A4" s="35" t="s">
        <v>36</v>
      </c>
      <c r="B4" s="39">
        <f>INDEX(ValuteAutoDownload!J:J,MATCH(A4,ValuteAutoDownload!H:H,0))*$B$2</f>
        <v>1.07878707599325E-2</v>
      </c>
    </row>
    <row r="5" spans="1:2" x14ac:dyDescent="0.2">
      <c r="A5" s="35" t="s">
        <v>39</v>
      </c>
      <c r="B5" s="39">
        <f>INDEX(ValuteAutoDownload!J:J,MATCH(A5,ValuteAutoDownload!H:H,0))*$B$2</f>
        <v>8.8229356452239997E-3</v>
      </c>
    </row>
    <row r="6" spans="1:2" x14ac:dyDescent="0.2">
      <c r="A6" s="35" t="s">
        <v>42</v>
      </c>
      <c r="B6" s="39">
        <f>INDEX(ValuteAutoDownload!J:J,MATCH(A6,ValuteAutoDownload!H:H,0))*$B$2</f>
        <v>2.3831601470954999E-3</v>
      </c>
    </row>
    <row r="7" spans="1:2" x14ac:dyDescent="0.2">
      <c r="A7" s="35" t="s">
        <v>45</v>
      </c>
      <c r="B7" s="39">
        <f>INDEX(ValuteAutoDownload!J:J,MATCH(A7,ValuteAutoDownload!H:H,0))*$B$2</f>
        <v>0.5249501919164985</v>
      </c>
    </row>
    <row r="8" spans="1:2" x14ac:dyDescent="0.2">
      <c r="A8" s="35" t="s">
        <v>48</v>
      </c>
      <c r="B8" s="39">
        <f>INDEX(ValuteAutoDownload!J:J,MATCH(A8,ValuteAutoDownload!H:H,0))*$B$2</f>
        <v>1.8526971915435E-3</v>
      </c>
    </row>
    <row r="9" spans="1:2" x14ac:dyDescent="0.2">
      <c r="A9" s="35" t="s">
        <v>51</v>
      </c>
      <c r="B9" s="39">
        <f>INDEX(ValuteAutoDownload!J:J,MATCH(A9,ValuteAutoDownload!H:H,0))*$B$2</f>
        <v>5.3863289792220005E-3</v>
      </c>
    </row>
    <row r="10" spans="1:2" x14ac:dyDescent="0.2">
      <c r="A10" s="35" t="s">
        <v>54</v>
      </c>
      <c r="B10" s="39">
        <f>INDEX(ValuteAutoDownload!J:J,MATCH(A10,ValuteAutoDownload!H:H,0))*$B$2</f>
        <v>0.63225996708266696</v>
      </c>
    </row>
    <row r="11" spans="1:2" x14ac:dyDescent="0.2">
      <c r="A11" s="35" t="s">
        <v>57</v>
      </c>
      <c r="B11" s="39">
        <f>INDEX(ValuteAutoDownload!J:J,MATCH(A11,ValuteAutoDownload!H:H,0))*$B$2</f>
        <v>0.52205134884547655</v>
      </c>
    </row>
    <row r="12" spans="1:2" x14ac:dyDescent="0.2">
      <c r="A12" s="35" t="s">
        <v>60</v>
      </c>
      <c r="B12" s="39">
        <f>INDEX(ValuteAutoDownload!J:J,MATCH(A12,ValuteAutoDownload!H:H,0))*$B$2</f>
        <v>0.55458410828542348</v>
      </c>
    </row>
    <row r="13" spans="1:2" x14ac:dyDescent="0.2">
      <c r="A13" s="35" t="s">
        <v>63</v>
      </c>
      <c r="B13" s="39">
        <f>INDEX(ValuteAutoDownload!J:J,MATCH(A13,ValuteAutoDownload!H:H,0))*$B$2</f>
        <v>0.51246471551266493</v>
      </c>
    </row>
    <row r="14" spans="1:2" x14ac:dyDescent="0.2">
      <c r="A14" s="35" t="s">
        <v>66</v>
      </c>
      <c r="B14" s="39">
        <f>INDEX(ValuteAutoDownload!J:J,MATCH(A14,ValuteAutoDownload!H:H,0))*$B$2</f>
        <v>0.467999982915621</v>
      </c>
    </row>
    <row r="15" spans="1:2" x14ac:dyDescent="0.2">
      <c r="A15" s="35" t="s">
        <v>69</v>
      </c>
      <c r="B15" s="39">
        <f>INDEX(ValuteAutoDownload!J:J,MATCH(A15,ValuteAutoDownload!H:H,0))*$B$2</f>
        <v>9.1406639889899995E-3</v>
      </c>
    </row>
    <row r="16" spans="1:2" x14ac:dyDescent="0.2">
      <c r="A16" s="35" t="s">
        <v>72</v>
      </c>
      <c r="B16" s="39">
        <f>INDEX(ValuteAutoDownload!J:J,MATCH(A16,ValuteAutoDownload!H:H,0))*$B$2</f>
        <v>0.51105736673426994</v>
      </c>
    </row>
    <row r="17" spans="1:2" x14ac:dyDescent="0.2">
      <c r="A17" s="35" t="s">
        <v>75</v>
      </c>
      <c r="B17" s="39">
        <f>INDEX(ValuteAutoDownload!J:J,MATCH(A17,ValuteAutoDownload!H:H,0))*$B$2</f>
        <v>2.5012511133128461</v>
      </c>
    </row>
    <row r="18" spans="1:2" x14ac:dyDescent="0.2">
      <c r="A18" s="35" t="s">
        <v>78</v>
      </c>
      <c r="B18" s="39">
        <f>INDEX(ValuteAutoDownload!J:J,MATCH(A18,ValuteAutoDownload!H:H,0))*$B$2</f>
        <v>4.5606417127799998E-4</v>
      </c>
    </row>
    <row r="19" spans="1:2" x14ac:dyDescent="0.2">
      <c r="A19" s="35" t="s">
        <v>81</v>
      </c>
      <c r="B19" s="39">
        <f>INDEX(ValuteAutoDownload!J:J,MATCH(A19,ValuteAutoDownload!H:H,0))*$B$2</f>
        <v>0.69991029804973348</v>
      </c>
    </row>
    <row r="20" spans="1:2" x14ac:dyDescent="0.2">
      <c r="A20" s="35" t="s">
        <v>84</v>
      </c>
      <c r="B20" s="39">
        <f>INDEX(ValuteAutoDownload!J:J,MATCH(A20,ValuteAutoDownload!H:H,0))*$B$2</f>
        <v>0.13679750940180452</v>
      </c>
    </row>
    <row r="21" spans="1:2" x14ac:dyDescent="0.2">
      <c r="A21" s="35" t="s">
        <v>87</v>
      </c>
      <c r="B21" s="39">
        <f>INDEX(ValuteAutoDownload!J:J,MATCH(A21,ValuteAutoDownload!H:H,0))*$B$2</f>
        <v>0.17928424852392599</v>
      </c>
    </row>
    <row r="22" spans="1:2" x14ac:dyDescent="0.2">
      <c r="A22" s="35" t="s">
        <v>90</v>
      </c>
      <c r="B22" s="39">
        <f>INDEX(ValuteAutoDownload!J:J,MATCH(A22,ValuteAutoDownload!H:H,0))*$B$2</f>
        <v>0.94674991277991905</v>
      </c>
    </row>
    <row r="23" spans="1:2" x14ac:dyDescent="0.2">
      <c r="A23" s="35" t="s">
        <v>93</v>
      </c>
      <c r="B23" s="39">
        <f>INDEX(ValuteAutoDownload!J:J,MATCH(A23,ValuteAutoDownload!H:H,0))*$B$2</f>
        <v>7.3418522902143013E-2</v>
      </c>
    </row>
    <row r="24" spans="1:2" x14ac:dyDescent="0.2">
      <c r="A24" s="35" t="s">
        <v>96</v>
      </c>
      <c r="B24" s="39">
        <f>INDEX(ValuteAutoDownload!J:J,MATCH(A24,ValuteAutoDownload!H:H,0))*$B$2</f>
        <v>0.33794272300943401</v>
      </c>
    </row>
    <row r="25" spans="1:2" x14ac:dyDescent="0.2">
      <c r="A25" s="35" t="s">
        <v>99</v>
      </c>
      <c r="B25" s="39">
        <f>INDEX(ValuteAutoDownload!J:J,MATCH(A25,ValuteAutoDownload!H:H,0))*$B$2</f>
        <v>0.46879706973894297</v>
      </c>
    </row>
    <row r="26" spans="1:2" x14ac:dyDescent="0.2">
      <c r="A26" s="35" t="s">
        <v>102</v>
      </c>
      <c r="B26" s="39">
        <f>INDEX(ValuteAutoDownload!J:J,MATCH(A26,ValuteAutoDownload!H:H,0))*$B$2</f>
        <v>0.69411960208178103</v>
      </c>
    </row>
    <row r="27" spans="1:2" x14ac:dyDescent="0.2">
      <c r="A27" s="35" t="s">
        <v>105</v>
      </c>
      <c r="B27" s="39">
        <f>INDEX(ValuteAutoDownload!J:J,MATCH(A27,ValuteAutoDownload!H:H,0))*$B$2</f>
        <v>4.5950751410100006E-4</v>
      </c>
    </row>
    <row r="28" spans="1:2" x14ac:dyDescent="0.2">
      <c r="A28" s="35" t="s">
        <v>108</v>
      </c>
      <c r="B28" s="39">
        <f>INDEX(ValuteAutoDownload!J:J,MATCH(A28,ValuteAutoDownload!H:H,0))*$B$2</f>
        <v>1.011278401891992</v>
      </c>
    </row>
    <row r="29" spans="1:2" x14ac:dyDescent="0.2">
      <c r="A29" s="35" t="s">
        <v>111</v>
      </c>
      <c r="B29" s="39">
        <f>INDEX(ValuteAutoDownload!J:J,MATCH(A29,ValuteAutoDownload!H:H,0))*$B$2</f>
        <v>1.0750944200969999E-3</v>
      </c>
    </row>
    <row r="30" spans="1:2" x14ac:dyDescent="0.2">
      <c r="A30" s="35" t="s">
        <v>114</v>
      </c>
      <c r="B30" s="39">
        <f>INDEX(ValuteAutoDownload!J:J,MATCH(A30,ValuteAutoDownload!H:H,0))*$B$2</f>
        <v>0.13491853555314451</v>
      </c>
    </row>
    <row r="31" spans="1:2" x14ac:dyDescent="0.2">
      <c r="A31" s="35" t="s">
        <v>117</v>
      </c>
      <c r="B31" s="39">
        <f>INDEX(ValuteAutoDownload!J:J,MATCH(A31,ValuteAutoDownload!H:H,0))*$B$2</f>
        <v>1.9784168367449999E-4</v>
      </c>
    </row>
    <row r="32" spans="1:2" x14ac:dyDescent="0.2">
      <c r="A32" s="35" t="s">
        <v>120</v>
      </c>
      <c r="B32" s="39">
        <f>INDEX(ValuteAutoDownload!J:J,MATCH(A32,ValuteAutoDownload!H:H,0))*$B$2</f>
        <v>1.611954843189E-3</v>
      </c>
    </row>
    <row r="33" spans="1:2" x14ac:dyDescent="0.2">
      <c r="A33" s="35" t="s">
        <v>122</v>
      </c>
      <c r="B33" s="39">
        <f>INDEX(ValuteAutoDownload!J:J,MATCH(A33,ValuteAutoDownload!H:H,0))*$B$2</f>
        <v>0.94674991277991905</v>
      </c>
    </row>
    <row r="34" spans="1:2" x14ac:dyDescent="0.2">
      <c r="A34" s="35" t="s">
        <v>124</v>
      </c>
      <c r="B34" s="39">
        <f>INDEX(ValuteAutoDownload!J:J,MATCH(A34,ValuteAutoDownload!H:H,0))*$B$2</f>
        <v>9.0695956510529994E-3</v>
      </c>
    </row>
    <row r="35" spans="1:2" x14ac:dyDescent="0.2">
      <c r="A35" s="35" t="s">
        <v>126</v>
      </c>
      <c r="B35" s="39">
        <f>INDEX(ValuteAutoDownload!J:J,MATCH(A35,ValuteAutoDownload!H:H,0))*$B$2</f>
        <v>4.1223982518170998E-2</v>
      </c>
    </row>
    <row r="36" spans="1:2" x14ac:dyDescent="0.2">
      <c r="A36" s="35" t="s">
        <v>128</v>
      </c>
      <c r="B36" s="39">
        <f>INDEX(ValuteAutoDownload!J:J,MATCH(A36,ValuteAutoDownload!H:H,0))*$B$2</f>
        <v>5.307978817938E-3</v>
      </c>
    </row>
    <row r="37" spans="1:2" x14ac:dyDescent="0.2">
      <c r="A37" s="35" t="s">
        <v>130</v>
      </c>
      <c r="B37" s="39">
        <f>INDEX(ValuteAutoDownload!J:J,MATCH(A37,ValuteAutoDownload!H:H,0))*$B$2</f>
        <v>0.13448435448406951</v>
      </c>
    </row>
    <row r="38" spans="1:2" x14ac:dyDescent="0.2">
      <c r="A38" s="35" t="s">
        <v>132</v>
      </c>
      <c r="B38" s="39">
        <f>INDEX(ValuteAutoDownload!J:J,MATCH(A38,ValuteAutoDownload!H:H,0))*$B$2</f>
        <v>1.7180474342993999E-2</v>
      </c>
    </row>
    <row r="39" spans="1:2" x14ac:dyDescent="0.2">
      <c r="A39" s="35" t="s">
        <v>134</v>
      </c>
      <c r="B39" s="39">
        <f>INDEX(ValuteAutoDownload!J:J,MATCH(A39,ValuteAutoDownload!H:H,0))*$B$2</f>
        <v>6.8032457348055006E-3</v>
      </c>
    </row>
    <row r="40" spans="1:2" x14ac:dyDescent="0.2">
      <c r="A40" s="35" t="s">
        <v>136</v>
      </c>
      <c r="B40" s="39">
        <f>INDEX(ValuteAutoDownload!J:J,MATCH(A40,ValuteAutoDownload!H:H,0))*$B$2</f>
        <v>3.8070849520474501E-2</v>
      </c>
    </row>
    <row r="41" spans="1:2" x14ac:dyDescent="0.2">
      <c r="A41" s="35" t="s">
        <v>138</v>
      </c>
      <c r="B41" s="39">
        <f>INDEX(ValuteAutoDownload!J:J,MATCH(A41,ValuteAutoDownload!H:H,0))*$B$2</f>
        <v>6.2668566545425505E-2</v>
      </c>
    </row>
    <row r="42" spans="1:2" x14ac:dyDescent="0.2">
      <c r="A42" s="35" t="s">
        <v>140</v>
      </c>
      <c r="B42" s="39">
        <f>INDEX(ValuteAutoDownload!J:J,MATCH(A42,ValuteAutoDownload!H:H,0))*$B$2</f>
        <v>1.7643707441133E-2</v>
      </c>
    </row>
    <row r="43" spans="1:2" x14ac:dyDescent="0.2">
      <c r="A43" s="35" t="s">
        <v>8</v>
      </c>
      <c r="B43" s="39">
        <f>INDEX(ValuteAutoDownload!J:J,MATCH(A43,ValuteAutoDownload!H:H,0))*$B$2</f>
        <v>1.0000000053084299</v>
      </c>
    </row>
    <row r="44" spans="1:2" x14ac:dyDescent="0.2">
      <c r="A44" s="35" t="s">
        <v>143</v>
      </c>
      <c r="B44" s="39">
        <f>INDEX(ValuteAutoDownload!J:J,MATCH(A44,ValuteAutoDownload!H:H,0))*$B$2</f>
        <v>0.42732681294460351</v>
      </c>
    </row>
    <row r="45" spans="1:2" x14ac:dyDescent="0.2">
      <c r="A45" s="35" t="s">
        <v>145</v>
      </c>
      <c r="B45" s="39">
        <f>INDEX(ValuteAutoDownload!J:J,MATCH(A45,ValuteAutoDownload!H:H,0))*$B$2</f>
        <v>1.132937781422745</v>
      </c>
    </row>
    <row r="46" spans="1:2" x14ac:dyDescent="0.2">
      <c r="A46" s="35" t="s">
        <v>147</v>
      </c>
      <c r="B46" s="39">
        <f>INDEX(ValuteAutoDownload!J:J,MATCH(A46,ValuteAutoDownload!H:H,0))*$B$2</f>
        <v>0.3475874415842925</v>
      </c>
    </row>
    <row r="47" spans="1:2" x14ac:dyDescent="0.2">
      <c r="A47" s="35" t="s">
        <v>149</v>
      </c>
      <c r="B47" s="39">
        <f>INDEX(ValuteAutoDownload!J:J,MATCH(A47,ValuteAutoDownload!H:H,0))*$B$2</f>
        <v>0.1050005528093625</v>
      </c>
    </row>
    <row r="48" spans="1:2" x14ac:dyDescent="0.2">
      <c r="A48" s="35" t="s">
        <v>151</v>
      </c>
      <c r="B48" s="39">
        <f>INDEX(ValuteAutoDownload!J:J,MATCH(A48,ValuteAutoDownload!H:H,0))*$B$2</f>
        <v>1.1441957437423409</v>
      </c>
    </row>
    <row r="49" spans="1:2" x14ac:dyDescent="0.2">
      <c r="A49" s="35" t="s">
        <v>153</v>
      </c>
      <c r="B49" s="39">
        <f>INDEX(ValuteAutoDownload!J:J,MATCH(A49,ValuteAutoDownload!H:H,0))*$B$2</f>
        <v>1.49508346007775E-2</v>
      </c>
    </row>
    <row r="50" spans="1:2" x14ac:dyDescent="0.2">
      <c r="A50" s="35" t="s">
        <v>155</v>
      </c>
      <c r="B50" s="39">
        <f>INDEX(ValuteAutoDownload!J:J,MATCH(A50,ValuteAutoDownload!H:H,0))*$B$2</f>
        <v>1.096507120275E-4</v>
      </c>
    </row>
    <row r="51" spans="1:2" x14ac:dyDescent="0.2">
      <c r="A51" s="35" t="s">
        <v>157</v>
      </c>
      <c r="B51" s="39">
        <f>INDEX(ValuteAutoDownload!J:J,MATCH(A51,ValuteAutoDownload!H:H,0))*$B$2</f>
        <v>0.12023144595974398</v>
      </c>
    </row>
    <row r="52" spans="1:2" x14ac:dyDescent="0.2">
      <c r="A52" s="35" t="s">
        <v>159</v>
      </c>
      <c r="B52" s="39">
        <f>INDEX(ValuteAutoDownload!J:J,MATCH(A52,ValuteAutoDownload!H:H,0))*$B$2</f>
        <v>4.5164897787135002E-3</v>
      </c>
    </row>
    <row r="53" spans="1:2" x14ac:dyDescent="0.2">
      <c r="A53" s="35" t="s">
        <v>161</v>
      </c>
      <c r="B53" s="39">
        <f>INDEX(ValuteAutoDownload!J:J,MATCH(A53,ValuteAutoDownload!H:H,0))*$B$2</f>
        <v>0.12058662771274051</v>
      </c>
    </row>
    <row r="54" spans="1:2" x14ac:dyDescent="0.2">
      <c r="A54" s="35" t="s">
        <v>163</v>
      </c>
      <c r="B54" s="39">
        <f>INDEX(ValuteAutoDownload!J:J,MATCH(A54,ValuteAutoDownload!H:H,0))*$B$2</f>
        <v>3.8281900093010995E-2</v>
      </c>
    </row>
    <row r="55" spans="1:2" x14ac:dyDescent="0.2">
      <c r="A55" s="35" t="s">
        <v>165</v>
      </c>
      <c r="B55" s="39">
        <f>INDEX(ValuteAutoDownload!J:J,MATCH(A55,ValuteAutoDownload!H:H,0))*$B$2</f>
        <v>0.13267296799836151</v>
      </c>
    </row>
    <row r="56" spans="1:2" x14ac:dyDescent="0.2">
      <c r="A56" s="35" t="s">
        <v>167</v>
      </c>
      <c r="B56" s="39">
        <f>INDEX(ValuteAutoDownload!J:J,MATCH(A56,ValuteAutoDownload!H:H,0))*$B$2</f>
        <v>6.5601984165285007E-3</v>
      </c>
    </row>
    <row r="57" spans="1:2" x14ac:dyDescent="0.2">
      <c r="A57" s="35" t="s">
        <v>169</v>
      </c>
      <c r="B57" s="39">
        <f>INDEX(ValuteAutoDownload!J:J,MATCH(A57,ValuteAutoDownload!H:H,0))*$B$2</f>
        <v>2.4887559936674999E-3</v>
      </c>
    </row>
    <row r="58" spans="1:2" x14ac:dyDescent="0.2">
      <c r="A58" s="35" t="s">
        <v>171</v>
      </c>
      <c r="B58" s="39">
        <f>INDEX(ValuteAutoDownload!J:J,MATCH(A58,ValuteAutoDownload!H:H,0))*$B$2</f>
        <v>6.0155010956999999E-5</v>
      </c>
    </row>
    <row r="59" spans="1:2" x14ac:dyDescent="0.2">
      <c r="A59" s="35" t="s">
        <v>173</v>
      </c>
      <c r="B59" s="39">
        <f>INDEX(ValuteAutoDownload!J:J,MATCH(A59,ValuteAutoDownload!H:H,0))*$B$2</f>
        <v>0.26816343714958202</v>
      </c>
    </row>
    <row r="60" spans="1:2" x14ac:dyDescent="0.2">
      <c r="A60" s="35" t="s">
        <v>175</v>
      </c>
      <c r="B60" s="39">
        <f>INDEX(ValuteAutoDownload!J:J,MATCH(A60,ValuteAutoDownload!H:H,0))*$B$2</f>
        <v>1.1353896108574501E-2</v>
      </c>
    </row>
    <row r="61" spans="1:2" x14ac:dyDescent="0.2">
      <c r="A61" s="35" t="s">
        <v>177</v>
      </c>
      <c r="B61" s="39">
        <f>INDEX(ValuteAutoDownload!J:J,MATCH(A61,ValuteAutoDownload!H:H,0))*$B$2</f>
        <v>6.4465775114099996E-4</v>
      </c>
    </row>
    <row r="62" spans="1:2" x14ac:dyDescent="0.2">
      <c r="A62" s="35" t="s">
        <v>179</v>
      </c>
      <c r="B62" s="39">
        <f>INDEX(ValuteAutoDownload!J:J,MATCH(A62,ValuteAutoDownload!H:H,0))*$B$2</f>
        <v>2.24005444305E-5</v>
      </c>
    </row>
    <row r="63" spans="1:2" x14ac:dyDescent="0.2">
      <c r="A63" s="35" t="s">
        <v>181</v>
      </c>
      <c r="B63" s="39">
        <f>INDEX(ValuteAutoDownload!J:J,MATCH(A63,ValuteAutoDownload!H:H,0))*$B$2</f>
        <v>6.5638863684045002E-3</v>
      </c>
    </row>
    <row r="64" spans="1:2" x14ac:dyDescent="0.2">
      <c r="A64" s="35" t="s">
        <v>183</v>
      </c>
      <c r="B64" s="39">
        <f>INDEX(ValuteAutoDownload!J:J,MATCH(A64,ValuteAutoDownload!H:H,0))*$B$2</f>
        <v>6.2043863248184995E-3</v>
      </c>
    </row>
    <row r="65" spans="1:2" x14ac:dyDescent="0.2">
      <c r="A65" s="35" t="s">
        <v>185</v>
      </c>
      <c r="B65" s="39">
        <f>INDEX(ValuteAutoDownload!J:J,MATCH(A65,ValuteAutoDownload!H:H,0))*$B$2</f>
        <v>1.3276987740113986</v>
      </c>
    </row>
    <row r="66" spans="1:2" x14ac:dyDescent="0.2">
      <c r="A66" s="35" t="s">
        <v>187</v>
      </c>
      <c r="B66" s="39">
        <f>INDEX(ValuteAutoDownload!J:J,MATCH(A66,ValuteAutoDownload!H:H,0))*$B$2</f>
        <v>7.0676304889364999E-3</v>
      </c>
    </row>
    <row r="67" spans="1:2" x14ac:dyDescent="0.2">
      <c r="A67" s="35" t="s">
        <v>189</v>
      </c>
      <c r="B67" s="39">
        <f>INDEX(ValuteAutoDownload!J:J,MATCH(A67,ValuteAutoDownload!H:H,0))*$B$2</f>
        <v>7.6701684427590002E-3</v>
      </c>
    </row>
    <row r="68" spans="1:2" x14ac:dyDescent="0.2">
      <c r="A68" s="35" t="s">
        <v>191</v>
      </c>
      <c r="B68" s="39">
        <f>INDEX(ValuteAutoDownload!J:J,MATCH(A68,ValuteAutoDownload!H:H,0))*$B$2</f>
        <v>1.1138386124840999E-2</v>
      </c>
    </row>
    <row r="69" spans="1:2" x14ac:dyDescent="0.2">
      <c r="A69" s="35" t="s">
        <v>193</v>
      </c>
      <c r="B69" s="39">
        <f>INDEX(ValuteAutoDownload!J:J,MATCH(A69,ValuteAutoDownload!H:H,0))*$B$2</f>
        <v>2.29650268605E-4</v>
      </c>
    </row>
    <row r="70" spans="1:2" x14ac:dyDescent="0.2">
      <c r="A70" s="35" t="s">
        <v>195</v>
      </c>
      <c r="B70" s="39">
        <f>INDEX(ValuteAutoDownload!J:J,MATCH(A70,ValuteAutoDownload!H:H,0))*$B$2</f>
        <v>2.0338772354925E-3</v>
      </c>
    </row>
    <row r="71" spans="1:2" x14ac:dyDescent="0.2">
      <c r="A71" s="35" t="s">
        <v>197</v>
      </c>
      <c r="B71" s="39">
        <f>INDEX(ValuteAutoDownload!J:J,MATCH(A71,ValuteAutoDownload!H:H,0))*$B$2</f>
        <v>7.3798551290100002E-4</v>
      </c>
    </row>
    <row r="72" spans="1:2" x14ac:dyDescent="0.2">
      <c r="A72" s="35" t="s">
        <v>199</v>
      </c>
      <c r="B72" s="39">
        <f>INDEX(ValuteAutoDownload!J:J,MATCH(A72,ValuteAutoDownload!H:H,0))*$B$2</f>
        <v>3.0769070778769954</v>
      </c>
    </row>
    <row r="73" spans="1:2" x14ac:dyDescent="0.2">
      <c r="A73" s="35" t="s">
        <v>201</v>
      </c>
      <c r="B73" s="39">
        <f>INDEX(ValuteAutoDownload!J:J,MATCH(A73,ValuteAutoDownload!H:H,0))*$B$2</f>
        <v>2.0392398185775E-3</v>
      </c>
    </row>
    <row r="74" spans="1:2" x14ac:dyDescent="0.2">
      <c r="A74" s="35" t="s">
        <v>203</v>
      </c>
      <c r="B74" s="39">
        <f>INDEX(ValuteAutoDownload!J:J,MATCH(A74,ValuteAutoDownload!H:H,0))*$B$2</f>
        <v>5.4717163547999997E-5</v>
      </c>
    </row>
    <row r="75" spans="1:2" x14ac:dyDescent="0.2">
      <c r="A75" s="35" t="s">
        <v>205</v>
      </c>
      <c r="B75" s="39">
        <f>INDEX(ValuteAutoDownload!J:J,MATCH(A75,ValuteAutoDownload!H:H,0))*$B$2</f>
        <v>6.2366841278549997E-4</v>
      </c>
    </row>
    <row r="76" spans="1:2" x14ac:dyDescent="0.2">
      <c r="A76" s="35" t="s">
        <v>207</v>
      </c>
      <c r="B76" s="39">
        <f>INDEX(ValuteAutoDownload!J:J,MATCH(A76,ValuteAutoDownload!H:H,0))*$B$2</f>
        <v>2.5713585892575001E-3</v>
      </c>
    </row>
    <row r="77" spans="1:2" x14ac:dyDescent="0.2">
      <c r="A77" s="35" t="s">
        <v>209</v>
      </c>
      <c r="B77" s="39">
        <f>INDEX(ValuteAutoDownload!J:J,MATCH(A77,ValuteAutoDownload!H:H,0))*$B$2</f>
        <v>6.1182086738384997E-3</v>
      </c>
    </row>
    <row r="78" spans="1:2" x14ac:dyDescent="0.2">
      <c r="A78" s="35" t="s">
        <v>211</v>
      </c>
      <c r="B78" s="39">
        <f>INDEX(ValuteAutoDownload!J:J,MATCH(A78,ValuteAutoDownload!H:H,0))*$B$2</f>
        <v>5.4654571854553503E-2</v>
      </c>
    </row>
    <row r="79" spans="1:2" x14ac:dyDescent="0.2">
      <c r="A79" s="35" t="s">
        <v>213</v>
      </c>
      <c r="B79" s="39">
        <f>INDEX(ValuteAutoDownload!J:J,MATCH(A79,ValuteAutoDownload!H:H,0))*$B$2</f>
        <v>0.19235514965591252</v>
      </c>
    </row>
    <row r="80" spans="1:2" x14ac:dyDescent="0.2">
      <c r="A80" s="35" t="s">
        <v>215</v>
      </c>
      <c r="B80" s="39">
        <f>INDEX(ValuteAutoDownload!J:J,MATCH(A80,ValuteAutoDownload!H:H,0))*$B$2</f>
        <v>8.8402313868792007E-2</v>
      </c>
    </row>
    <row r="81" spans="1:2" x14ac:dyDescent="0.2">
      <c r="A81" s="35" t="s">
        <v>217</v>
      </c>
      <c r="B81" s="39">
        <f>INDEX(ValuteAutoDownload!J:J,MATCH(A81,ValuteAutoDownload!H:H,0))*$B$2</f>
        <v>4.89151779314475E-2</v>
      </c>
    </row>
    <row r="82" spans="1:2" x14ac:dyDescent="0.2">
      <c r="A82" s="35" t="s">
        <v>219</v>
      </c>
      <c r="B82" s="39">
        <f>INDEX(ValuteAutoDownload!J:J,MATCH(A82,ValuteAutoDownload!H:H,0))*$B$2</f>
        <v>2.1328027813500002E-4</v>
      </c>
    </row>
    <row r="83" spans="1:2" x14ac:dyDescent="0.2">
      <c r="A83" s="35" t="s">
        <v>221</v>
      </c>
      <c r="B83" s="39">
        <f>INDEX(ValuteAutoDownload!J:J,MATCH(A83,ValuteAutoDownload!H:H,0))*$B$2</f>
        <v>1.6309985987691001E-2</v>
      </c>
    </row>
    <row r="84" spans="1:2" x14ac:dyDescent="0.2">
      <c r="A84" s="35" t="s">
        <v>223</v>
      </c>
      <c r="B84" s="39">
        <f>INDEX(ValuteAutoDownload!J:J,MATCH(A84,ValuteAutoDownload!H:H,0))*$B$2</f>
        <v>4.5003361731749998E-4</v>
      </c>
    </row>
    <row r="85" spans="1:2" x14ac:dyDescent="0.2">
      <c r="A85" s="35" t="s">
        <v>225</v>
      </c>
      <c r="B85" s="39">
        <f>INDEX(ValuteAutoDownload!J:J,MATCH(A85,ValuteAutoDownload!H:H,0))*$B$2</f>
        <v>2.7510051226049999E-4</v>
      </c>
    </row>
    <row r="86" spans="1:2" x14ac:dyDescent="0.2">
      <c r="A86" s="35" t="s">
        <v>227</v>
      </c>
      <c r="B86" s="39">
        <f>INDEX(ValuteAutoDownload!J:J,MATCH(A86,ValuteAutoDownload!H:H,0))*$B$2</f>
        <v>0.11760319694958299</v>
      </c>
    </row>
    <row r="87" spans="1:2" x14ac:dyDescent="0.2">
      <c r="A87" s="35" t="s">
        <v>229</v>
      </c>
      <c r="B87" s="39">
        <f>INDEX(ValuteAutoDownload!J:J,MATCH(A87,ValuteAutoDownload!H:H,0))*$B$2</f>
        <v>2.4735008559967502E-2</v>
      </c>
    </row>
    <row r="88" spans="1:2" x14ac:dyDescent="0.2">
      <c r="A88" s="35" t="s">
        <v>231</v>
      </c>
      <c r="B88" s="39">
        <f>INDEX(ValuteAutoDownload!J:J,MATCH(A88,ValuteAutoDownload!H:H,0))*$B$2</f>
        <v>2.5140673858286999E-2</v>
      </c>
    </row>
    <row r="89" spans="1:2" x14ac:dyDescent="0.2">
      <c r="A89" s="35" t="s">
        <v>233</v>
      </c>
      <c r="B89" s="39">
        <f>INDEX(ValuteAutoDownload!J:J,MATCH(A89,ValuteAutoDownload!H:H,0))*$B$2</f>
        <v>2.1650704786569001E-2</v>
      </c>
    </row>
    <row r="90" spans="1:2" x14ac:dyDescent="0.2">
      <c r="A90" s="35" t="s">
        <v>235</v>
      </c>
      <c r="B90" s="39">
        <f>INDEX(ValuteAutoDownload!J:J,MATCH(A90,ValuteAutoDownload!H:H,0))*$B$2</f>
        <v>6.1117472316230999E-2</v>
      </c>
    </row>
    <row r="91" spans="1:2" x14ac:dyDescent="0.2">
      <c r="A91" s="35" t="s">
        <v>237</v>
      </c>
      <c r="B91" s="39">
        <f>INDEX(ValuteAutoDownload!J:J,MATCH(A91,ValuteAutoDownload!H:H,0))*$B$2</f>
        <v>9.2052972272250002E-4</v>
      </c>
    </row>
    <row r="92" spans="1:2" x14ac:dyDescent="0.2">
      <c r="A92" s="35" t="s">
        <v>239</v>
      </c>
      <c r="B92" s="39">
        <f>INDEX(ValuteAutoDownload!J:J,MATCH(A92,ValuteAutoDownload!H:H,0))*$B$2</f>
        <v>4.8551387821393503E-2</v>
      </c>
    </row>
    <row r="93" spans="1:2" x14ac:dyDescent="0.2">
      <c r="A93" s="35" t="s">
        <v>241</v>
      </c>
      <c r="B93" s="39">
        <f>INDEX(ValuteAutoDownload!J:J,MATCH(A93,ValuteAutoDownload!H:H,0))*$B$2</f>
        <v>0.21240802106808299</v>
      </c>
    </row>
    <row r="94" spans="1:2" x14ac:dyDescent="0.2">
      <c r="A94" s="35" t="s">
        <v>243</v>
      </c>
      <c r="B94" s="39">
        <f>INDEX(ValuteAutoDownload!J:J,MATCH(A94,ValuteAutoDownload!H:H,0))*$B$2</f>
        <v>1.47354092894085E-2</v>
      </c>
    </row>
    <row r="95" spans="1:2" x14ac:dyDescent="0.2">
      <c r="A95" s="35" t="s">
        <v>245</v>
      </c>
      <c r="B95" s="39">
        <f>INDEX(ValuteAutoDownload!J:J,MATCH(A95,ValuteAutoDownload!H:H,0))*$B$2</f>
        <v>5.46330274418085E-2</v>
      </c>
    </row>
    <row r="96" spans="1:2" x14ac:dyDescent="0.2">
      <c r="A96" s="35" t="s">
        <v>247</v>
      </c>
      <c r="B96" s="39">
        <f>INDEX(ValuteAutoDownload!J:J,MATCH(A96,ValuteAutoDownload!H:H,0))*$B$2</f>
        <v>2.0996582546685002E-3</v>
      </c>
    </row>
    <row r="97" spans="1:2" x14ac:dyDescent="0.2">
      <c r="A97" s="35" t="s">
        <v>249</v>
      </c>
      <c r="B97" s="39">
        <f>INDEX(ValuteAutoDownload!J:J,MATCH(A97,ValuteAutoDownload!H:H,0))*$B$2</f>
        <v>2.5873136851414499E-2</v>
      </c>
    </row>
    <row r="98" spans="1:2" x14ac:dyDescent="0.2">
      <c r="A98" s="35" t="s">
        <v>251</v>
      </c>
      <c r="B98" s="39">
        <f>INDEX(ValuteAutoDownload!J:J,MATCH(A98,ValuteAutoDownload!H:H,0))*$B$2</f>
        <v>9.5377830233192989E-2</v>
      </c>
    </row>
    <row r="99" spans="1:2" x14ac:dyDescent="0.2">
      <c r="A99" s="35" t="s">
        <v>253</v>
      </c>
      <c r="B99" s="39">
        <f>INDEX(ValuteAutoDownload!J:J,MATCH(A99,ValuteAutoDownload!H:H,0))*$B$2</f>
        <v>7.1246714384880002E-3</v>
      </c>
    </row>
    <row r="100" spans="1:2" x14ac:dyDescent="0.2">
      <c r="A100" s="35" t="s">
        <v>255</v>
      </c>
      <c r="B100" s="39">
        <f>INDEX(ValuteAutoDownload!J:J,MATCH(A100,ValuteAutoDownload!H:H,0))*$B$2</f>
        <v>0.59096395660642809</v>
      </c>
    </row>
    <row r="101" spans="1:2" x14ac:dyDescent="0.2">
      <c r="A101" s="35" t="s">
        <v>257</v>
      </c>
      <c r="B101" s="39">
        <f>INDEX(ValuteAutoDownload!J:J,MATCH(A101,ValuteAutoDownload!H:H,0))*$B$2</f>
        <v>2.4488323622831172</v>
      </c>
    </row>
    <row r="102" spans="1:2" x14ac:dyDescent="0.2">
      <c r="A102" s="35" t="s">
        <v>259</v>
      </c>
      <c r="B102" s="39">
        <f>INDEX(ValuteAutoDownload!J:J,MATCH(A102,ValuteAutoDownload!H:H,0))*$B$2</f>
        <v>0.943767620389662</v>
      </c>
    </row>
    <row r="103" spans="1:2" x14ac:dyDescent="0.2">
      <c r="A103" s="35" t="s">
        <v>261</v>
      </c>
      <c r="B103" s="39">
        <f>INDEX(ValuteAutoDownload!J:J,MATCH(A103,ValuteAutoDownload!H:H,0))*$B$2</f>
        <v>0.24716014667002048</v>
      </c>
    </row>
    <row r="104" spans="1:2" x14ac:dyDescent="0.2">
      <c r="A104" s="35" t="s">
        <v>263</v>
      </c>
      <c r="B104" s="39">
        <f>INDEX(ValuteAutoDownload!J:J,MATCH(A104,ValuteAutoDownload!H:H,0))*$B$2</f>
        <v>0.26812409272421101</v>
      </c>
    </row>
    <row r="105" spans="1:2" x14ac:dyDescent="0.2">
      <c r="A105" s="35" t="s">
        <v>265</v>
      </c>
      <c r="B105" s="39">
        <f>INDEX(ValuteAutoDownload!J:J,MATCH(A105,ValuteAutoDownload!H:H,0))*$B$2</f>
        <v>1.6890612615189E-2</v>
      </c>
    </row>
    <row r="106" spans="1:2" x14ac:dyDescent="0.2">
      <c r="A106" s="35" t="s">
        <v>267</v>
      </c>
      <c r="B106" s="39">
        <f>INDEX(ValuteAutoDownload!J:J,MATCH(A106,ValuteAutoDownload!H:H,0))*$B$2</f>
        <v>4.1824384846800003E-3</v>
      </c>
    </row>
    <row r="107" spans="1:2" x14ac:dyDescent="0.2">
      <c r="A107" s="35" t="s">
        <v>269</v>
      </c>
      <c r="B107" s="39">
        <f>INDEX(ValuteAutoDownload!J:J,MATCH(A107,ValuteAutoDownload!H:H,0))*$B$2</f>
        <v>0.21425603305545751</v>
      </c>
    </row>
    <row r="108" spans="1:2" x14ac:dyDescent="0.2">
      <c r="A108" s="35" t="s">
        <v>271</v>
      </c>
      <c r="B108" s="39">
        <f>INDEX(ValuteAutoDownload!J:J,MATCH(A108,ValuteAutoDownload!H:H,0))*$B$2</f>
        <v>1.2962398200900001E-4</v>
      </c>
    </row>
    <row r="109" spans="1:2" x14ac:dyDescent="0.2">
      <c r="A109" s="35" t="s">
        <v>273</v>
      </c>
      <c r="B109" s="39">
        <f>INDEX(ValuteAutoDownload!J:J,MATCH(A109,ValuteAutoDownload!H:H,0))*$B$2</f>
        <v>0.25717055577911402</v>
      </c>
    </row>
    <row r="110" spans="1:2" x14ac:dyDescent="0.2">
      <c r="A110" s="35" t="s">
        <v>275</v>
      </c>
      <c r="B110" s="39">
        <f>INDEX(ValuteAutoDownload!J:J,MATCH(A110,ValuteAutoDownload!H:H,0))*$B$2</f>
        <v>0.20296970549375398</v>
      </c>
    </row>
    <row r="111" spans="1:2" x14ac:dyDescent="0.2">
      <c r="A111" s="35" t="s">
        <v>277</v>
      </c>
      <c r="B111" s="39">
        <f>INDEX(ValuteAutoDownload!J:J,MATCH(A111,ValuteAutoDownload!H:H,0))*$B$2</f>
        <v>8.3525148041430006E-3</v>
      </c>
    </row>
    <row r="112" spans="1:2" x14ac:dyDescent="0.2">
      <c r="A112" s="35" t="s">
        <v>279</v>
      </c>
      <c r="B112" s="39">
        <f>INDEX(ValuteAutoDownload!J:J,MATCH(A112,ValuteAutoDownload!H:H,0))*$B$2</f>
        <v>1.3085107273141499E-2</v>
      </c>
    </row>
    <row r="113" spans="1:2" x14ac:dyDescent="0.2">
      <c r="A113" s="35" t="s">
        <v>281</v>
      </c>
      <c r="B113" s="39">
        <f>INDEX(ValuteAutoDownload!J:J,MATCH(A113,ValuteAutoDownload!H:H,0))*$B$2</f>
        <v>8.8735697191950002E-4</v>
      </c>
    </row>
    <row r="114" spans="1:2" x14ac:dyDescent="0.2">
      <c r="A114" s="35" t="s">
        <v>283</v>
      </c>
      <c r="B114" s="39">
        <f>INDEX(ValuteAutoDownload!J:J,MATCH(A114,ValuteAutoDownload!H:H,0))*$B$2</f>
        <v>0.25026016187105399</v>
      </c>
    </row>
    <row r="115" spans="1:2" x14ac:dyDescent="0.2">
      <c r="A115" s="35" t="s">
        <v>285</v>
      </c>
      <c r="B115" s="39">
        <f>INDEX(ValuteAutoDownload!J:J,MATCH(A115,ValuteAutoDownload!H:H,0))*$B$2</f>
        <v>0.11564278710235501</v>
      </c>
    </row>
    <row r="116" spans="1:2" x14ac:dyDescent="0.2">
      <c r="A116" s="35" t="s">
        <v>287</v>
      </c>
      <c r="B116" s="39">
        <f>INDEX(ValuteAutoDownload!J:J,MATCH(A116,ValuteAutoDownload!H:H,0))*$B$2</f>
        <v>7.0445591512183506E-2</v>
      </c>
    </row>
    <row r="117" spans="1:2" x14ac:dyDescent="0.2">
      <c r="A117" s="35" t="s">
        <v>289</v>
      </c>
      <c r="B117" s="39">
        <f>INDEX(ValuteAutoDownload!J:J,MATCH(A117,ValuteAutoDownload!H:H,0))*$B$2</f>
        <v>1.658806884879E-3</v>
      </c>
    </row>
    <row r="118" spans="1:2" x14ac:dyDescent="0.2">
      <c r="A118" s="35" t="s">
        <v>291</v>
      </c>
      <c r="B118" s="39">
        <f>INDEX(ValuteAutoDownload!J:J,MATCH(A118,ValuteAutoDownload!H:H,0))*$B$2</f>
        <v>8.9797516866901503E-2</v>
      </c>
    </row>
    <row r="119" spans="1:2" x14ac:dyDescent="0.2">
      <c r="A119" s="35" t="s">
        <v>293</v>
      </c>
      <c r="B119" s="39">
        <f>INDEX(ValuteAutoDownload!J:J,MATCH(A119,ValuteAutoDownload!H:H,0))*$B$2</f>
        <v>0.69786045536951247</v>
      </c>
    </row>
    <row r="120" spans="1:2" x14ac:dyDescent="0.2">
      <c r="A120" s="35" t="s">
        <v>295</v>
      </c>
      <c r="B120" s="39">
        <f>INDEX(ValuteAutoDownload!J:J,MATCH(A120,ValuteAutoDownload!H:H,0))*$B$2</f>
        <v>1.6622596357425E-3</v>
      </c>
    </row>
    <row r="121" spans="1:2" x14ac:dyDescent="0.2">
      <c r="A121" s="35" t="s">
        <v>297</v>
      </c>
      <c r="B121" s="39">
        <f>INDEX(ValuteAutoDownload!J:J,MATCH(A121,ValuteAutoDownload!H:H,0))*$B$2</f>
        <v>2.9858589784105497E-2</v>
      </c>
    </row>
    <row r="122" spans="1:2" x14ac:dyDescent="0.2">
      <c r="A122" s="35" t="s">
        <v>299</v>
      </c>
      <c r="B122" s="39">
        <f>INDEX(ValuteAutoDownload!J:J,MATCH(A122,ValuteAutoDownload!H:H,0))*$B$2</f>
        <v>1.4220535456965001E-3</v>
      </c>
    </row>
    <row r="123" spans="1:2" x14ac:dyDescent="0.2">
      <c r="A123" s="35" t="s">
        <v>301</v>
      </c>
      <c r="B123" s="39">
        <f>INDEX(ValuteAutoDownload!J:J,MATCH(A123,ValuteAutoDownload!H:H,0))*$B$2</f>
        <v>4.0608546140823001E-2</v>
      </c>
    </row>
    <row r="124" spans="1:2" x14ac:dyDescent="0.2">
      <c r="A124" s="35" t="s">
        <v>303</v>
      </c>
      <c r="B124" s="39">
        <f>INDEX(ValuteAutoDownload!J:J,MATCH(A124,ValuteAutoDownload!H:H,0))*$B$2</f>
        <v>0.10793039537383199</v>
      </c>
    </row>
    <row r="125" spans="1:2" x14ac:dyDescent="0.2">
      <c r="A125" s="35" t="s">
        <v>305</v>
      </c>
      <c r="B125" s="39">
        <f>INDEX(ValuteAutoDownload!J:J,MATCH(A125,ValuteAutoDownload!H:H,0))*$B$2</f>
        <v>3.662267925435E-4</v>
      </c>
    </row>
    <row r="126" spans="1:2" x14ac:dyDescent="0.2">
      <c r="A126" s="35" t="s">
        <v>307</v>
      </c>
      <c r="B126" s="39">
        <f>INDEX(ValuteAutoDownload!J:J,MATCH(A126,ValuteAutoDownload!H:H,0))*$B$2</f>
        <v>5.4654571854553503E-2</v>
      </c>
    </row>
    <row r="127" spans="1:2" x14ac:dyDescent="0.2">
      <c r="A127" s="35" t="s">
        <v>309</v>
      </c>
      <c r="B127" s="39">
        <f>INDEX(ValuteAutoDownload!J:J,MATCH(A127,ValuteAutoDownload!H:H,0))*$B$2</f>
        <v>2.7033863256142498E-2</v>
      </c>
    </row>
    <row r="128" spans="1:2" x14ac:dyDescent="0.2">
      <c r="A128" s="35" t="s">
        <v>311</v>
      </c>
      <c r="B128" s="39">
        <f>INDEX(ValuteAutoDownload!J:J,MATCH(A128,ValuteAutoDownload!H:H,0))*$B$2</f>
        <v>9.2186632303633498E-2</v>
      </c>
    </row>
    <row r="129" spans="1:2" x14ac:dyDescent="0.2">
      <c r="A129" s="35" t="s">
        <v>313</v>
      </c>
      <c r="B129" s="39">
        <f>INDEX(ValuteAutoDownload!J:J,MATCH(A129,ValuteAutoDownload!H:H,0))*$B$2</f>
        <v>0.26895676075670405</v>
      </c>
    </row>
    <row r="130" spans="1:2" x14ac:dyDescent="0.2">
      <c r="A130" s="35" t="s">
        <v>315</v>
      </c>
      <c r="B130" s="39">
        <f>INDEX(ValuteAutoDownload!J:J,MATCH(A130,ValuteAutoDownload!H:H,0))*$B$2</f>
        <v>0.29463059767816652</v>
      </c>
    </row>
    <row r="131" spans="1:2" x14ac:dyDescent="0.2">
      <c r="A131" s="35" t="s">
        <v>317</v>
      </c>
      <c r="B131" s="39">
        <f>INDEX(ValuteAutoDownload!J:J,MATCH(A131,ValuteAutoDownload!H:H,0))*$B$2</f>
        <v>0.397209709023639</v>
      </c>
    </row>
    <row r="132" spans="1:2" x14ac:dyDescent="0.2">
      <c r="A132" s="35" t="s">
        <v>319</v>
      </c>
      <c r="B132" s="39">
        <f>INDEX(ValuteAutoDownload!J:J,MATCH(A132,ValuteAutoDownload!H:H,0))*$B$2</f>
        <v>5.0294820030569995E-2</v>
      </c>
    </row>
    <row r="133" spans="1:2" x14ac:dyDescent="0.2">
      <c r="A133" s="35" t="s">
        <v>321</v>
      </c>
      <c r="B133" s="39">
        <f>INDEX(ValuteAutoDownload!J:J,MATCH(A133,ValuteAutoDownload!H:H,0))*$B$2</f>
        <v>0.1389092193563535</v>
      </c>
    </row>
    <row r="134" spans="1:2" x14ac:dyDescent="0.2">
      <c r="A134" s="35" t="s">
        <v>323</v>
      </c>
      <c r="B134" s="39">
        <f>INDEX(ValuteAutoDownload!J:J,MATCH(A134,ValuteAutoDownload!H:H,0))*$B$2</f>
        <v>3.0580873277411998E-2</v>
      </c>
    </row>
    <row r="135" spans="1:2" x14ac:dyDescent="0.2">
      <c r="A135" s="35" t="s">
        <v>325</v>
      </c>
      <c r="B135" s="39">
        <f>INDEX(ValuteAutoDownload!J:J,MATCH(A135,ValuteAutoDownload!H:H,0))*$B$2</f>
        <v>4.0479035055300002E-4</v>
      </c>
    </row>
    <row r="136" spans="1:2" x14ac:dyDescent="0.2">
      <c r="A136" s="35" t="s">
        <v>327</v>
      </c>
      <c r="B136" s="39">
        <f>INDEX(ValuteAutoDownload!J:J,MATCH(A136,ValuteAutoDownload!H:H,0))*$B$2</f>
        <v>2.5813885012345501E-2</v>
      </c>
    </row>
    <row r="137" spans="1:2" x14ac:dyDescent="0.2">
      <c r="A137" s="35" t="s">
        <v>329</v>
      </c>
      <c r="B137" s="39">
        <f>INDEX(ValuteAutoDownload!J:J,MATCH(A137,ValuteAutoDownload!H:H,0))*$B$2</f>
        <v>2.5916329165349999E-4</v>
      </c>
    </row>
    <row r="138" spans="1:2" x14ac:dyDescent="0.2">
      <c r="A138" s="35" t="s">
        <v>331</v>
      </c>
      <c r="B138" s="39">
        <f>INDEX(ValuteAutoDownload!J:J,MATCH(A138,ValuteAutoDownload!H:H,0))*$B$2</f>
        <v>2.3939135373870001E-2</v>
      </c>
    </row>
    <row r="139" spans="1:2" x14ac:dyDescent="0.2">
      <c r="A139" s="35" t="s">
        <v>333</v>
      </c>
      <c r="B139" s="39">
        <f>INDEX(ValuteAutoDownload!J:J,MATCH(A139,ValuteAutoDownload!H:H,0))*$B$2</f>
        <v>8.3957353422000008E-5</v>
      </c>
    </row>
    <row r="140" spans="1:2" x14ac:dyDescent="0.2">
      <c r="A140" s="35" t="s">
        <v>335</v>
      </c>
      <c r="B140" s="39">
        <f>INDEX(ValuteAutoDownload!J:J,MATCH(A140,ValuteAutoDownload!H:H,0))*$B$2</f>
        <v>5.9407391610626997E-2</v>
      </c>
    </row>
    <row r="141" spans="1:2" x14ac:dyDescent="0.2">
      <c r="A141" s="35" t="s">
        <v>337</v>
      </c>
      <c r="B141" s="39">
        <f>INDEX(ValuteAutoDownload!J:J,MATCH(A141,ValuteAutoDownload!H:H,0))*$B$2</f>
        <v>3.9062184155999999E-5</v>
      </c>
    </row>
    <row r="142" spans="1:2" x14ac:dyDescent="0.2">
      <c r="A142" s="35" t="s">
        <v>339</v>
      </c>
      <c r="B142" s="39">
        <f>INDEX(ValuteAutoDownload!J:J,MATCH(A142,ValuteAutoDownload!H:H,0))*$B$2</f>
        <v>7.8580187874225001E-3</v>
      </c>
    </row>
    <row r="143" spans="1:2" x14ac:dyDescent="0.2">
      <c r="A143" s="35" t="s">
        <v>341</v>
      </c>
      <c r="B143" s="39">
        <f>INDEX(ValuteAutoDownload!J:J,MATCH(A143,ValuteAutoDownload!H:H,0))*$B$2</f>
        <v>0.35015980683388348</v>
      </c>
    </row>
    <row r="144" spans="1:2" x14ac:dyDescent="0.2">
      <c r="A144" s="35" t="s">
        <v>343</v>
      </c>
      <c r="B144" s="39">
        <f>INDEX(ValuteAutoDownload!J:J,MATCH(A144,ValuteAutoDownload!H:H,0))*$B$2</f>
        <v>1.5217223267535E-3</v>
      </c>
    </row>
    <row r="145" spans="1:2" x14ac:dyDescent="0.2">
      <c r="A145" s="35" t="s">
        <v>345</v>
      </c>
      <c r="B145" s="39">
        <f>INDEX(ValuteAutoDownload!J:J,MATCH(A145,ValuteAutoDownload!H:H,0))*$B$2</f>
        <v>0.34893185997978299</v>
      </c>
    </row>
    <row r="146" spans="1:2" x14ac:dyDescent="0.2">
      <c r="A146" s="35" t="s">
        <v>347</v>
      </c>
      <c r="B146" s="39">
        <f>INDEX(ValuteAutoDownload!J:J,MATCH(A146,ValuteAutoDownload!H:H,0))*$B$2</f>
        <v>1.5229077398565001E-3</v>
      </c>
    </row>
    <row r="147" spans="1:2" x14ac:dyDescent="0.2">
      <c r="A147" s="35" t="s">
        <v>349</v>
      </c>
      <c r="B147" s="39">
        <f>INDEX(ValuteAutoDownload!J:J,MATCH(A147,ValuteAutoDownload!H:H,0))*$B$2</f>
        <v>8.4211558676309996E-3</v>
      </c>
    </row>
    <row r="148" spans="1:2" x14ac:dyDescent="0.2">
      <c r="A148" s="35" t="s">
        <v>351</v>
      </c>
      <c r="B148" s="39">
        <f>INDEX(ValuteAutoDownload!J:J,MATCH(A148,ValuteAutoDownload!H:H,0))*$B$2</f>
        <v>3.7762745602140002E-3</v>
      </c>
    </row>
    <row r="149" spans="1:2" x14ac:dyDescent="0.2">
      <c r="A149" s="35" t="s">
        <v>353</v>
      </c>
      <c r="B149" s="39">
        <f>INDEX(ValuteAutoDownload!J:J,MATCH(A149,ValuteAutoDownload!H:H,0))*$B$2</f>
        <v>5.4733712291239502E-2</v>
      </c>
    </row>
    <row r="150" spans="1:2" x14ac:dyDescent="0.2">
      <c r="A150" s="35" t="s">
        <v>355</v>
      </c>
      <c r="B150" s="39">
        <f>INDEX(ValuteAutoDownload!J:J,MATCH(A150,ValuteAutoDownload!H:H,0))*$B$2</f>
        <v>5.2888052313990006E-2</v>
      </c>
    </row>
    <row r="151" spans="1:2" s="43" customFormat="1" x14ac:dyDescent="0.2">
      <c r="A151" s="43" t="s">
        <v>32</v>
      </c>
      <c r="B151" s="44">
        <f>INDEX(ValuteAutoDownload!D:D,MATCH(A151,ValuteAutoDownload!C:C,0))*$B$2</f>
        <v>1.3527975803209196E-2</v>
      </c>
    </row>
    <row r="152" spans="1:2" s="43" customFormat="1" x14ac:dyDescent="0.2">
      <c r="A152" s="43" t="s">
        <v>35</v>
      </c>
      <c r="B152" s="44">
        <f>INDEX(ValuteAutoDownload!D:D,MATCH(A152,ValuteAutoDownload!C:C,0))*$B$2</f>
        <v>10.583515306565435</v>
      </c>
    </row>
    <row r="153" spans="1:2" s="43" customFormat="1" x14ac:dyDescent="0.2">
      <c r="A153" s="43" t="s">
        <v>38</v>
      </c>
      <c r="B153" s="44">
        <f>INDEX(ValuteAutoDownload!D:D,MATCH(A153,ValuteAutoDownload!C:C,0))*$B$2</f>
        <v>94.07028037879877</v>
      </c>
    </row>
    <row r="154" spans="1:2" s="43" customFormat="1" x14ac:dyDescent="0.2">
      <c r="A154" s="43" t="s">
        <v>41</v>
      </c>
      <c r="B154" s="44">
        <f>INDEX(ValuteAutoDownload!D:D,MATCH(A154,ValuteAutoDownload!C:C,0))*$B$2</f>
        <v>228.79408902780369</v>
      </c>
    </row>
    <row r="155" spans="1:2" s="43" customFormat="1" x14ac:dyDescent="0.2">
      <c r="A155" s="43" t="s">
        <v>44</v>
      </c>
      <c r="B155" s="44">
        <f>INDEX(ValuteAutoDownload!D:D,MATCH(A155,ValuteAutoDownload!C:C,0))*$B$2</f>
        <v>15650.035780139337</v>
      </c>
    </row>
    <row r="156" spans="1:2" s="43" customFormat="1" x14ac:dyDescent="0.2">
      <c r="A156" s="43" t="s">
        <v>47</v>
      </c>
      <c r="B156" s="44">
        <f>INDEX(ValuteAutoDownload!D:D,MATCH(A156,ValuteAutoDownload!C:C,0))*$B$2</f>
        <v>0.94074598632603978</v>
      </c>
    </row>
    <row r="157" spans="1:2" s="43" customFormat="1" x14ac:dyDescent="0.2">
      <c r="A157" s="43" t="s">
        <v>50</v>
      </c>
      <c r="B157" s="44">
        <f>INDEX(ValuteAutoDownload!D:D,MATCH(A157,ValuteAutoDownload!C:C,0))*$B$2</f>
        <v>3.0596884948668186</v>
      </c>
    </row>
    <row r="158" spans="1:2" s="43" customFormat="1" x14ac:dyDescent="0.2">
      <c r="A158" s="43" t="s">
        <v>53</v>
      </c>
      <c r="B158" s="44">
        <f>INDEX(ValuteAutoDownload!D:D,MATCH(A158,ValuteAutoDownload!C:C,0))*$B$2</f>
        <v>5.4149640816115688E-2</v>
      </c>
    </row>
    <row r="159" spans="1:2" s="43" customFormat="1" x14ac:dyDescent="0.2">
      <c r="A159" s="43" t="s">
        <v>56</v>
      </c>
      <c r="B159" s="44">
        <f>INDEX(ValuteAutoDownload!D:D,MATCH(A159,ValuteAutoDownload!C:C,0))*$B$2</f>
        <v>0.94083788307658744</v>
      </c>
    </row>
    <row r="160" spans="1:2" s="43" customFormat="1" x14ac:dyDescent="0.2">
      <c r="A160" s="43" t="s">
        <v>59</v>
      </c>
      <c r="B160" s="44">
        <f>INDEX(ValuteAutoDownload!D:D,MATCH(A160,ValuteAutoDownload!C:C,0))*$B$2</f>
        <v>6.632333703333676E-2</v>
      </c>
    </row>
    <row r="161" spans="1:2" s="43" customFormat="1" x14ac:dyDescent="0.2">
      <c r="A161" s="43" t="s">
        <v>62</v>
      </c>
      <c r="B161" s="44">
        <f>INDEX(ValuteAutoDownload!D:D,MATCH(A161,ValuteAutoDownload!C:C,0))*$B$2</f>
        <v>1124.3384117242842</v>
      </c>
    </row>
    <row r="162" spans="1:2" s="43" customFormat="1" x14ac:dyDescent="0.2">
      <c r="A162" s="43" t="s">
        <v>65</v>
      </c>
      <c r="B162" s="44">
        <f>INDEX(ValuteAutoDownload!D:D,MATCH(A162,ValuteAutoDownload!C:C,0))*$B$2</f>
        <v>2.7706801273414241</v>
      </c>
    </row>
    <row r="163" spans="1:2" s="43" customFormat="1" x14ac:dyDescent="0.2">
      <c r="A163" s="43" t="s">
        <v>68</v>
      </c>
      <c r="B163" s="44">
        <f>INDEX(ValuteAutoDownload!D:D,MATCH(A163,ValuteAutoDownload!C:C,0))*$B$2</f>
        <v>0.99509356425572171</v>
      </c>
    </row>
    <row r="164" spans="1:2" s="43" customFormat="1" x14ac:dyDescent="0.2">
      <c r="A164" s="43" t="s">
        <v>71</v>
      </c>
      <c r="B164" s="44">
        <f>INDEX(ValuteAutoDownload!D:D,MATCH(A164,ValuteAutoDownload!C:C,0))*$B$2</f>
        <v>1.241422964219856</v>
      </c>
    </row>
    <row r="165" spans="1:2" s="43" customFormat="1" x14ac:dyDescent="0.2">
      <c r="A165" s="43" t="s">
        <v>74</v>
      </c>
      <c r="B165" s="44">
        <f>INDEX(ValuteAutoDownload!D:D,MATCH(A165,ValuteAutoDownload!C:C,0))*$B$2</f>
        <v>5.276103280577921E-3</v>
      </c>
    </row>
    <row r="166" spans="1:2" s="43" customFormat="1" x14ac:dyDescent="0.2">
      <c r="A166" s="43" t="s">
        <v>77</v>
      </c>
      <c r="B166" s="44">
        <f>INDEX(ValuteAutoDownload!D:D,MATCH(A166,ValuteAutoDownload!C:C,0))*$B$2</f>
        <v>1.55688624585187E-4</v>
      </c>
    </row>
    <row r="167" spans="1:2" s="43" customFormat="1" x14ac:dyDescent="0.2">
      <c r="A167" s="43" t="s">
        <v>80</v>
      </c>
      <c r="B167" s="44">
        <f>INDEX(ValuteAutoDownload!D:D,MATCH(A167,ValuteAutoDownload!C:C,0))*$B$2</f>
        <v>0.73741195185588704</v>
      </c>
    </row>
    <row r="168" spans="1:2" s="43" customFormat="1" x14ac:dyDescent="0.2">
      <c r="A168" s="43" t="s">
        <v>83</v>
      </c>
      <c r="B168" s="44">
        <f>INDEX(ValuteAutoDownload!D:D,MATCH(A168,ValuteAutoDownload!C:C,0))*$B$2</f>
        <v>0.59474778053004096</v>
      </c>
    </row>
    <row r="169" spans="1:2" s="43" customFormat="1" x14ac:dyDescent="0.2">
      <c r="A169" s="43" t="s">
        <v>86</v>
      </c>
      <c r="B169" s="44">
        <f>INDEX(ValuteAutoDownload!D:D,MATCH(A169,ValuteAutoDownload!C:C,0))*$B$2</f>
        <v>0.94664448271726864</v>
      </c>
    </row>
    <row r="170" spans="1:2" s="43" customFormat="1" x14ac:dyDescent="0.2">
      <c r="A170" s="43" t="s">
        <v>89</v>
      </c>
      <c r="B170" s="44">
        <f>INDEX(ValuteAutoDownload!D:D,MATCH(A170,ValuteAutoDownload!C:C,0))*$B$2</f>
        <v>0.12730073442858422</v>
      </c>
    </row>
    <row r="171" spans="1:2" s="43" customFormat="1" x14ac:dyDescent="0.2">
      <c r="A171" s="43" t="s">
        <v>92</v>
      </c>
      <c r="B171" s="44">
        <f>INDEX(ValuteAutoDownload!D:D,MATCH(A171,ValuteAutoDownload!C:C,0))*$B$2</f>
        <v>7.5012624329185468E-6</v>
      </c>
    </row>
    <row r="172" spans="1:2" s="43" customFormat="1" x14ac:dyDescent="0.2">
      <c r="A172" s="43" t="s">
        <v>95</v>
      </c>
      <c r="B172" s="44">
        <f>INDEX(ValuteAutoDownload!D:D,MATCH(A172,ValuteAutoDownload!C:C,0))*$B$2</f>
        <v>0.33827406712853231</v>
      </c>
    </row>
    <row r="173" spans="1:2" s="43" customFormat="1" x14ac:dyDescent="0.2">
      <c r="A173" s="43" t="s">
        <v>98</v>
      </c>
      <c r="B173" s="44">
        <f>INDEX(ValuteAutoDownload!D:D,MATCH(A173,ValuteAutoDownload!C:C,0))*$B$2</f>
        <v>9.350611037732909</v>
      </c>
    </row>
    <row r="174" spans="1:2" s="43" customFormat="1" x14ac:dyDescent="0.2">
      <c r="A174" s="43" t="s">
        <v>101</v>
      </c>
      <c r="B174" s="44">
        <f>INDEX(ValuteAutoDownload!D:D,MATCH(A174,ValuteAutoDownload!C:C,0))*$B$2</f>
        <v>0.94084411556179159</v>
      </c>
    </row>
    <row r="175" spans="1:2" s="43" customFormat="1" x14ac:dyDescent="0.2">
      <c r="A175" s="43" t="s">
        <v>104</v>
      </c>
      <c r="B175" s="44">
        <f>INDEX(ValuteAutoDownload!D:D,MATCH(A175,ValuteAutoDownload!C:C,0))*$B$2</f>
        <v>0.94066801115038101</v>
      </c>
    </row>
    <row r="176" spans="1:2" s="43" customFormat="1" x14ac:dyDescent="0.2">
      <c r="A176" s="43" t="s">
        <v>107</v>
      </c>
      <c r="B176" s="44">
        <f>INDEX(ValuteAutoDownload!D:D,MATCH(A176,ValuteAutoDownload!C:C,0))*$B$2</f>
        <v>8.3319488276100003E-4</v>
      </c>
    </row>
    <row r="177" spans="1:2" s="43" customFormat="1" x14ac:dyDescent="0.2">
      <c r="A177" s="43" t="s">
        <v>110</v>
      </c>
      <c r="B177" s="44">
        <f>INDEX(ValuteAutoDownload!D:D,MATCH(A177,ValuteAutoDownload!C:C,0))*$B$2</f>
        <v>136.20133852249822</v>
      </c>
    </row>
    <row r="178" spans="1:2" s="43" customFormat="1" x14ac:dyDescent="0.2">
      <c r="A178" s="43" t="s">
        <v>113</v>
      </c>
      <c r="B178" s="44">
        <f>INDEX(ValuteAutoDownload!D:D,MATCH(A178,ValuteAutoDownload!C:C,0))*$B$2</f>
        <v>1.5650035780139339E-4</v>
      </c>
    </row>
    <row r="179" spans="1:2" s="43" customFormat="1" x14ac:dyDescent="0.2">
      <c r="A179" s="43" t="s">
        <v>116</v>
      </c>
      <c r="B179" s="44">
        <f>INDEX(ValuteAutoDownload!D:D,MATCH(A179,ValuteAutoDownload!C:C,0))*$B$2</f>
        <v>0.33736156820432123</v>
      </c>
    </row>
    <row r="180" spans="1:2" s="43" customFormat="1" x14ac:dyDescent="0.2">
      <c r="A180" s="43" t="s">
        <v>119</v>
      </c>
      <c r="B180" s="44">
        <f>INDEX(ValuteAutoDownload!D:D,MATCH(A180,ValuteAutoDownload!C:C,0))*$B$2</f>
        <v>0.6983192390909575</v>
      </c>
    </row>
  </sheetData>
  <pageMargins left="0.75" right="0.75" top="1" bottom="1" header="0.5" footer="0.5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53F87-1F11-4F7E-B95A-9262EC686F60}">
  <dimension ref="B1:K149"/>
  <sheetViews>
    <sheetView workbookViewId="0">
      <selection activeCell="H15" sqref="H15"/>
    </sheetView>
  </sheetViews>
  <sheetFormatPr defaultRowHeight="12.75" x14ac:dyDescent="0.2"/>
  <cols>
    <col min="1" max="1" width="8.140625" style="35" customWidth="1"/>
    <col min="2" max="2" width="8.5703125" style="35" bestFit="1" customWidth="1"/>
    <col min="3" max="3" width="15.7109375" style="35" bestFit="1" customWidth="1"/>
    <col min="4" max="4" width="24.28515625" style="35" bestFit="1" customWidth="1"/>
    <col min="5" max="5" width="16.5703125" style="35" bestFit="1" customWidth="1"/>
    <col min="6" max="6" width="9.140625" style="35"/>
    <col min="7" max="7" width="15.85546875" style="35" bestFit="1" customWidth="1"/>
    <col min="8" max="8" width="16.85546875" style="35" bestFit="1" customWidth="1"/>
    <col min="9" max="9" width="35.85546875" style="35" bestFit="1" customWidth="1"/>
    <col min="10" max="10" width="14" style="35" bestFit="1" customWidth="1"/>
    <col min="11" max="11" width="16.5703125" style="35" bestFit="1" customWidth="1"/>
    <col min="12" max="16384" width="9.140625" style="35"/>
  </cols>
  <sheetData>
    <row r="1" spans="2:11" x14ac:dyDescent="0.2">
      <c r="B1" s="35" t="s">
        <v>24</v>
      </c>
      <c r="C1" s="35" t="s">
        <v>25</v>
      </c>
      <c r="D1" s="35" t="s">
        <v>26</v>
      </c>
      <c r="G1" s="35" t="s">
        <v>27</v>
      </c>
      <c r="H1" s="35" t="s">
        <v>28</v>
      </c>
      <c r="I1" s="35" t="s">
        <v>29</v>
      </c>
      <c r="J1" s="35" t="s">
        <v>30</v>
      </c>
      <c r="K1" s="35" t="s">
        <v>31</v>
      </c>
    </row>
    <row r="2" spans="2:11" x14ac:dyDescent="0.2">
      <c r="B2" s="35" t="s">
        <v>32</v>
      </c>
      <c r="C2" s="35" t="s">
        <v>32</v>
      </c>
      <c r="D2" s="35">
        <v>1.4379164081201814E-2</v>
      </c>
      <c r="G2" s="35" t="s">
        <v>22</v>
      </c>
      <c r="H2" s="35" t="s">
        <v>33</v>
      </c>
      <c r="I2" s="35" t="s">
        <v>34</v>
      </c>
      <c r="J2" s="35">
        <v>0.27234660999999999</v>
      </c>
      <c r="K2" s="35">
        <v>3.6717916499999999</v>
      </c>
    </row>
    <row r="3" spans="2:11" x14ac:dyDescent="0.2">
      <c r="B3" s="35" t="s">
        <v>35</v>
      </c>
      <c r="C3" s="35" t="s">
        <v>35</v>
      </c>
      <c r="D3" s="35">
        <v>11.24943638004687</v>
      </c>
      <c r="G3" s="35" t="s">
        <v>22</v>
      </c>
      <c r="H3" s="35" t="s">
        <v>36</v>
      </c>
      <c r="I3" s="35" t="s">
        <v>37</v>
      </c>
      <c r="J3" s="35">
        <v>1.146665E-2</v>
      </c>
      <c r="K3" s="35">
        <v>87.209441650000002</v>
      </c>
    </row>
    <row r="4" spans="2:11" x14ac:dyDescent="0.2">
      <c r="B4" s="35" t="s">
        <v>38</v>
      </c>
      <c r="C4" s="35" t="s">
        <v>38</v>
      </c>
      <c r="D4" s="35">
        <v>99.989238331615141</v>
      </c>
      <c r="G4" s="35" t="s">
        <v>22</v>
      </c>
      <c r="H4" s="35" t="s">
        <v>39</v>
      </c>
      <c r="I4" s="35" t="s">
        <v>40</v>
      </c>
      <c r="J4" s="35">
        <v>9.3780800000000004E-3</v>
      </c>
      <c r="K4" s="35">
        <v>106.63166889999999</v>
      </c>
    </row>
    <row r="5" spans="2:11" x14ac:dyDescent="0.2">
      <c r="B5" s="35" t="s">
        <v>41</v>
      </c>
      <c r="C5" s="35" t="s">
        <v>41</v>
      </c>
      <c r="D5" s="35">
        <v>243.18994909492969</v>
      </c>
      <c r="G5" s="35" t="s">
        <v>22</v>
      </c>
      <c r="H5" s="35" t="s">
        <v>42</v>
      </c>
      <c r="I5" s="35" t="s">
        <v>43</v>
      </c>
      <c r="J5" s="35">
        <v>2.5331099999999999E-3</v>
      </c>
      <c r="K5" s="35">
        <v>394.77238949000002</v>
      </c>
    </row>
    <row r="6" spans="2:11" x14ac:dyDescent="0.2">
      <c r="B6" s="35" t="s">
        <v>44</v>
      </c>
      <c r="C6" s="35" t="s">
        <v>44</v>
      </c>
      <c r="D6" s="35">
        <v>16634.74533314279</v>
      </c>
      <c r="G6" s="35" t="s">
        <v>22</v>
      </c>
      <c r="H6" s="35" t="s">
        <v>45</v>
      </c>
      <c r="I6" s="35" t="s">
        <v>46</v>
      </c>
      <c r="J6" s="35">
        <v>0.55798037</v>
      </c>
      <c r="K6" s="35">
        <v>1.79217775</v>
      </c>
    </row>
    <row r="7" spans="2:11" x14ac:dyDescent="0.2">
      <c r="B7" s="35" t="s">
        <v>47</v>
      </c>
      <c r="C7" s="35" t="s">
        <v>47</v>
      </c>
      <c r="D7" s="35">
        <v>0.99993828292516362</v>
      </c>
      <c r="G7" s="35" t="s">
        <v>22</v>
      </c>
      <c r="H7" s="35" t="s">
        <v>48</v>
      </c>
      <c r="I7" s="35" t="s">
        <v>49</v>
      </c>
      <c r="J7" s="35">
        <v>1.96927E-3</v>
      </c>
      <c r="K7" s="35">
        <v>507.80232558</v>
      </c>
    </row>
    <row r="8" spans="2:11" x14ac:dyDescent="0.2">
      <c r="B8" s="35" t="s">
        <v>50</v>
      </c>
      <c r="C8" s="35" t="s">
        <v>50</v>
      </c>
      <c r="D8" s="35">
        <v>3.2522059135128281</v>
      </c>
      <c r="G8" s="35" t="s">
        <v>22</v>
      </c>
      <c r="H8" s="35" t="s">
        <v>51</v>
      </c>
      <c r="I8" s="35" t="s">
        <v>52</v>
      </c>
      <c r="J8" s="35">
        <v>5.7252400000000004E-3</v>
      </c>
      <c r="K8" s="35">
        <v>174.66523240999999</v>
      </c>
    </row>
    <row r="9" spans="2:11" x14ac:dyDescent="0.2">
      <c r="B9" s="35" t="s">
        <v>53</v>
      </c>
      <c r="C9" s="35" t="s">
        <v>53</v>
      </c>
      <c r="D9" s="35">
        <v>5.7556768400514102E-2</v>
      </c>
      <c r="G9" s="35" t="s">
        <v>22</v>
      </c>
      <c r="H9" s="35" t="s">
        <v>54</v>
      </c>
      <c r="I9" s="35" t="s">
        <v>55</v>
      </c>
      <c r="J9" s="35">
        <v>0.67204213999999995</v>
      </c>
      <c r="K9" s="35">
        <v>1.4880019200000001</v>
      </c>
    </row>
    <row r="10" spans="2:11" x14ac:dyDescent="0.2">
      <c r="B10" s="35" t="s">
        <v>56</v>
      </c>
      <c r="C10" s="35" t="s">
        <v>56</v>
      </c>
      <c r="D10" s="35">
        <v>1.0000359618738752</v>
      </c>
      <c r="G10" s="35" t="s">
        <v>22</v>
      </c>
      <c r="H10" s="35" t="s">
        <v>57</v>
      </c>
      <c r="I10" s="35" t="s">
        <v>58</v>
      </c>
      <c r="J10" s="35">
        <v>0.55489913000000002</v>
      </c>
      <c r="K10" s="35">
        <v>1.8021293300000001</v>
      </c>
    </row>
    <row r="11" spans="2:11" x14ac:dyDescent="0.2">
      <c r="B11" s="35" t="s">
        <v>59</v>
      </c>
      <c r="C11" s="35" t="s">
        <v>59</v>
      </c>
      <c r="D11" s="35">
        <v>7.0496440819251105E-2</v>
      </c>
      <c r="G11" s="35" t="s">
        <v>22</v>
      </c>
      <c r="H11" s="35" t="s">
        <v>60</v>
      </c>
      <c r="I11" s="35" t="s">
        <v>61</v>
      </c>
      <c r="J11" s="35">
        <v>0.58947886999999999</v>
      </c>
      <c r="K11" s="35">
        <v>1.6964136400000001</v>
      </c>
    </row>
    <row r="12" spans="2:11" x14ac:dyDescent="0.2">
      <c r="B12" s="35" t="s">
        <v>62</v>
      </c>
      <c r="C12" s="35" t="s">
        <v>62</v>
      </c>
      <c r="D12" s="35">
        <v>1195.0824528490116</v>
      </c>
      <c r="G12" s="35" t="s">
        <v>22</v>
      </c>
      <c r="H12" s="35" t="s">
        <v>63</v>
      </c>
      <c r="I12" s="35" t="s">
        <v>64</v>
      </c>
      <c r="J12" s="35">
        <v>0.54470929999999995</v>
      </c>
      <c r="K12" s="35">
        <v>1.8358416</v>
      </c>
    </row>
    <row r="13" spans="2:11" x14ac:dyDescent="0.2">
      <c r="B13" s="35" t="s">
        <v>65</v>
      </c>
      <c r="C13" s="35" t="s">
        <v>65</v>
      </c>
      <c r="D13" s="36">
        <v>2.9450129677284278</v>
      </c>
      <c r="G13" s="35" t="s">
        <v>22</v>
      </c>
      <c r="H13" s="35" t="s">
        <v>66</v>
      </c>
      <c r="I13" s="35" t="s">
        <v>67</v>
      </c>
      <c r="J13" s="35">
        <v>0.49744682000000001</v>
      </c>
      <c r="K13" s="35">
        <v>2.01026514</v>
      </c>
    </row>
    <row r="14" spans="2:11" x14ac:dyDescent="0.2">
      <c r="B14" s="35" t="s">
        <v>68</v>
      </c>
      <c r="C14" s="35" t="s">
        <v>68</v>
      </c>
      <c r="D14" s="35">
        <v>1.0577054427600749</v>
      </c>
      <c r="G14" s="35" t="s">
        <v>22</v>
      </c>
      <c r="H14" s="35" t="s">
        <v>69</v>
      </c>
      <c r="I14" s="35" t="s">
        <v>70</v>
      </c>
      <c r="J14" s="35">
        <v>9.7158000000000001E-3</v>
      </c>
      <c r="K14" s="35">
        <v>102.92509463</v>
      </c>
    </row>
    <row r="15" spans="2:11" x14ac:dyDescent="0.2">
      <c r="B15" s="35" t="s">
        <v>71</v>
      </c>
      <c r="C15" s="35" t="s">
        <v>71</v>
      </c>
      <c r="D15" s="35">
        <v>1.3195340349776938</v>
      </c>
      <c r="G15" s="35" t="s">
        <v>22</v>
      </c>
      <c r="H15" s="35" t="s">
        <v>72</v>
      </c>
      <c r="I15" s="35" t="s">
        <v>73</v>
      </c>
      <c r="J15" s="35">
        <v>0.54321339999999996</v>
      </c>
      <c r="K15" s="35">
        <v>1.8408971599999999</v>
      </c>
    </row>
    <row r="16" spans="2:11" x14ac:dyDescent="0.2">
      <c r="B16" s="35" t="s">
        <v>74</v>
      </c>
      <c r="C16" s="35" t="s">
        <v>74</v>
      </c>
      <c r="D16" s="35">
        <v>5.6080788348837583E-3</v>
      </c>
      <c r="G16" s="35" t="s">
        <v>22</v>
      </c>
      <c r="H16" s="35" t="s">
        <v>75</v>
      </c>
      <c r="I16" s="35" t="s">
        <v>76</v>
      </c>
      <c r="J16" s="35">
        <v>2.65863132</v>
      </c>
      <c r="K16" s="35">
        <v>0.37613339000000001</v>
      </c>
    </row>
    <row r="17" spans="2:11" x14ac:dyDescent="0.2">
      <c r="B17" s="35" t="s">
        <v>77</v>
      </c>
      <c r="C17" s="35" t="s">
        <v>77</v>
      </c>
      <c r="D17" s="35">
        <v>1.6548464537879807E-4</v>
      </c>
      <c r="G17" s="35" t="s">
        <v>22</v>
      </c>
      <c r="H17" s="35" t="s">
        <v>78</v>
      </c>
      <c r="I17" s="35" t="s">
        <v>79</v>
      </c>
      <c r="J17" s="35">
        <v>4.8475999999999999E-4</v>
      </c>
      <c r="K17" s="35">
        <v>2062.8719886600002</v>
      </c>
    </row>
    <row r="18" spans="2:11" x14ac:dyDescent="0.2">
      <c r="B18" s="35" t="s">
        <v>80</v>
      </c>
      <c r="C18" s="35" t="s">
        <v>80</v>
      </c>
      <c r="D18" s="35">
        <v>0.78381035015302813</v>
      </c>
      <c r="G18" s="35" t="s">
        <v>22</v>
      </c>
      <c r="H18" s="35" t="s">
        <v>81</v>
      </c>
      <c r="I18" s="35" t="s">
        <v>82</v>
      </c>
      <c r="J18" s="35">
        <v>0.74394906999999999</v>
      </c>
      <c r="K18" s="35">
        <v>1.3441780299999999</v>
      </c>
    </row>
    <row r="19" spans="2:11" x14ac:dyDescent="0.2">
      <c r="B19" s="35" t="s">
        <v>83</v>
      </c>
      <c r="C19" s="35" t="s">
        <v>83</v>
      </c>
      <c r="D19" s="36">
        <v>0.63216966437383104</v>
      </c>
      <c r="G19" s="35" t="s">
        <v>22</v>
      </c>
      <c r="H19" s="35" t="s">
        <v>84</v>
      </c>
      <c r="I19" s="35" t="s">
        <v>85</v>
      </c>
      <c r="J19" s="35">
        <v>0.14540489000000001</v>
      </c>
      <c r="K19" s="35">
        <v>6.8773476499999999</v>
      </c>
    </row>
    <row r="20" spans="2:11" x14ac:dyDescent="0.2">
      <c r="B20" s="35" t="s">
        <v>86</v>
      </c>
      <c r="C20" s="35" t="s">
        <v>86</v>
      </c>
      <c r="D20" s="35">
        <v>1.0062079162151445</v>
      </c>
      <c r="G20" s="35" t="s">
        <v>22</v>
      </c>
      <c r="H20" s="35" t="s">
        <v>87</v>
      </c>
      <c r="I20" s="35" t="s">
        <v>88</v>
      </c>
      <c r="J20" s="35">
        <v>0.19056492</v>
      </c>
      <c r="K20" s="35">
        <v>5.2475556399999999</v>
      </c>
    </row>
    <row r="21" spans="2:11" x14ac:dyDescent="0.2">
      <c r="B21" s="35" t="s">
        <v>89</v>
      </c>
      <c r="C21" s="35" t="s">
        <v>89</v>
      </c>
      <c r="D21" s="35">
        <v>0.1353105723009847</v>
      </c>
      <c r="G21" s="35" t="s">
        <v>22</v>
      </c>
      <c r="H21" s="35" t="s">
        <v>90</v>
      </c>
      <c r="I21" s="35" t="s">
        <v>91</v>
      </c>
      <c r="J21" s="35">
        <v>1.00631998</v>
      </c>
      <c r="K21" s="35">
        <v>0.99371971000000003</v>
      </c>
    </row>
    <row r="22" spans="2:11" x14ac:dyDescent="0.2">
      <c r="B22" s="35" t="s">
        <v>92</v>
      </c>
      <c r="C22" s="35" t="s">
        <v>92</v>
      </c>
      <c r="D22" s="35">
        <v>7.9732463236298213E-6</v>
      </c>
      <c r="G22" s="35" t="s">
        <v>22</v>
      </c>
      <c r="H22" s="35" t="s">
        <v>93</v>
      </c>
      <c r="I22" s="35" t="s">
        <v>94</v>
      </c>
      <c r="J22" s="35">
        <v>7.8038060000000006E-2</v>
      </c>
      <c r="K22" s="35">
        <v>12.814260559999999</v>
      </c>
    </row>
    <row r="23" spans="2:11" x14ac:dyDescent="0.2">
      <c r="B23" s="35" t="s">
        <v>95</v>
      </c>
      <c r="C23" s="35" t="s">
        <v>95</v>
      </c>
      <c r="D23" s="35">
        <v>0.35955847248800887</v>
      </c>
      <c r="G23" s="35" t="s">
        <v>22</v>
      </c>
      <c r="H23" s="35" t="s">
        <v>96</v>
      </c>
      <c r="I23" s="35" t="s">
        <v>97</v>
      </c>
      <c r="J23" s="35">
        <v>0.35920627999999999</v>
      </c>
      <c r="K23" s="35">
        <v>2.78391572</v>
      </c>
    </row>
    <row r="24" spans="2:11" x14ac:dyDescent="0.2">
      <c r="B24" s="35" t="s">
        <v>98</v>
      </c>
      <c r="C24" s="35" t="s">
        <v>98</v>
      </c>
      <c r="D24" s="35">
        <v>9.9389570418334294</v>
      </c>
      <c r="G24" s="35" t="s">
        <v>22</v>
      </c>
      <c r="H24" s="35" t="s">
        <v>99</v>
      </c>
      <c r="I24" s="35" t="s">
        <v>100</v>
      </c>
      <c r="J24" s="35">
        <v>0.49829405999999998</v>
      </c>
      <c r="K24" s="35">
        <v>2.0068471099999998</v>
      </c>
    </row>
    <row r="25" spans="2:11" x14ac:dyDescent="0.2">
      <c r="B25" s="35" t="s">
        <v>101</v>
      </c>
      <c r="C25" s="35" t="s">
        <v>101</v>
      </c>
      <c r="D25" s="35">
        <v>1.0000425865107527</v>
      </c>
      <c r="G25" s="35" t="s">
        <v>22</v>
      </c>
      <c r="H25" s="35" t="s">
        <v>102</v>
      </c>
      <c r="I25" s="35" t="s">
        <v>103</v>
      </c>
      <c r="J25" s="35">
        <v>0.73779402000000005</v>
      </c>
      <c r="K25" s="35">
        <v>1.35539184</v>
      </c>
    </row>
    <row r="26" spans="2:11" x14ac:dyDescent="0.2">
      <c r="B26" s="35" t="s">
        <v>104</v>
      </c>
      <c r="C26" s="35" t="s">
        <v>104</v>
      </c>
      <c r="D26" s="35">
        <v>0.99985540150510721</v>
      </c>
      <c r="G26" s="35" t="s">
        <v>22</v>
      </c>
      <c r="H26" s="35" t="s">
        <v>105</v>
      </c>
      <c r="I26" s="35" t="s">
        <v>106</v>
      </c>
      <c r="J26" s="35">
        <v>4.8842000000000004E-4</v>
      </c>
      <c r="K26" s="35">
        <v>2047.3980309399999</v>
      </c>
    </row>
    <row r="27" spans="2:11" x14ac:dyDescent="0.2">
      <c r="B27" s="35" t="s">
        <v>107</v>
      </c>
      <c r="C27" s="35" t="s">
        <v>107</v>
      </c>
      <c r="D27" s="35">
        <v>8.8562000000000005E-4</v>
      </c>
      <c r="G27" s="35" t="s">
        <v>22</v>
      </c>
      <c r="H27" s="35" t="s">
        <v>108</v>
      </c>
      <c r="I27" s="35" t="s">
        <v>109</v>
      </c>
      <c r="J27" s="35">
        <v>1.0749086400000001</v>
      </c>
      <c r="K27" s="35">
        <v>0.93031162000000001</v>
      </c>
    </row>
    <row r="28" spans="2:11" x14ac:dyDescent="0.2">
      <c r="B28" s="35" t="s">
        <v>110</v>
      </c>
      <c r="C28" s="35" t="s">
        <v>110</v>
      </c>
      <c r="D28" s="35">
        <v>144.77120769462911</v>
      </c>
      <c r="G28" s="35" t="s">
        <v>22</v>
      </c>
      <c r="H28" s="35" t="s">
        <v>111</v>
      </c>
      <c r="I28" s="35" t="s">
        <v>112</v>
      </c>
      <c r="J28" s="35">
        <v>1.1427399999999999E-3</v>
      </c>
      <c r="K28" s="35">
        <v>875.08996908999995</v>
      </c>
    </row>
    <row r="29" spans="2:11" x14ac:dyDescent="0.2">
      <c r="B29" s="35" t="s">
        <v>113</v>
      </c>
      <c r="C29" s="35" t="s">
        <v>113</v>
      </c>
      <c r="D29" s="35">
        <v>1.6634745333142794E-4</v>
      </c>
      <c r="G29" s="35" t="s">
        <v>22</v>
      </c>
      <c r="H29" s="35" t="s">
        <v>114</v>
      </c>
      <c r="I29" s="35" t="s">
        <v>115</v>
      </c>
      <c r="J29" s="35">
        <v>0.14340769</v>
      </c>
      <c r="K29" s="35">
        <v>6.9731269200000003</v>
      </c>
    </row>
    <row r="30" spans="2:11" x14ac:dyDescent="0.2">
      <c r="B30" s="35" t="s">
        <v>116</v>
      </c>
      <c r="C30" s="35" t="s">
        <v>116</v>
      </c>
      <c r="D30" s="35">
        <v>0.3585885585891358</v>
      </c>
      <c r="G30" s="35" t="s">
        <v>22</v>
      </c>
      <c r="H30" s="35" t="s">
        <v>117</v>
      </c>
      <c r="I30" s="35" t="s">
        <v>118</v>
      </c>
      <c r="J30" s="35">
        <v>2.1028999999999999E-4</v>
      </c>
      <c r="K30" s="35">
        <v>4755.3683574899997</v>
      </c>
    </row>
    <row r="31" spans="2:11" x14ac:dyDescent="0.2">
      <c r="B31" s="35" t="s">
        <v>119</v>
      </c>
      <c r="C31" s="35" t="s">
        <v>119</v>
      </c>
      <c r="D31" s="35">
        <v>0.74225790066587993</v>
      </c>
      <c r="G31" s="35" t="s">
        <v>22</v>
      </c>
      <c r="H31" s="35" t="s">
        <v>120</v>
      </c>
      <c r="I31" s="35" t="s">
        <v>121</v>
      </c>
      <c r="J31" s="35">
        <v>1.71338E-3</v>
      </c>
      <c r="K31" s="35">
        <v>583.64159832999997</v>
      </c>
    </row>
    <row r="32" spans="2:11" x14ac:dyDescent="0.2">
      <c r="G32" s="35" t="s">
        <v>22</v>
      </c>
      <c r="H32" s="35" t="s">
        <v>122</v>
      </c>
      <c r="I32" s="35" t="s">
        <v>123</v>
      </c>
      <c r="J32" s="35">
        <v>1.00631998</v>
      </c>
      <c r="K32" s="35">
        <v>0.99371971000000003</v>
      </c>
    </row>
    <row r="33" spans="7:11" x14ac:dyDescent="0.2">
      <c r="G33" s="35" t="s">
        <v>22</v>
      </c>
      <c r="H33" s="35" t="s">
        <v>124</v>
      </c>
      <c r="I33" s="35" t="s">
        <v>125</v>
      </c>
      <c r="J33" s="35">
        <v>9.6402599999999995E-3</v>
      </c>
      <c r="K33" s="35">
        <v>103.73159145</v>
      </c>
    </row>
    <row r="34" spans="7:11" x14ac:dyDescent="0.2">
      <c r="G34" s="35" t="s">
        <v>22</v>
      </c>
      <c r="H34" s="35" t="s">
        <v>126</v>
      </c>
      <c r="I34" s="35" t="s">
        <v>127</v>
      </c>
      <c r="J34" s="35">
        <v>4.381782E-2</v>
      </c>
      <c r="K34" s="35">
        <v>22.821767609999998</v>
      </c>
    </row>
    <row r="35" spans="7:11" x14ac:dyDescent="0.2">
      <c r="G35" s="35" t="s">
        <v>22</v>
      </c>
      <c r="H35" s="35" t="s">
        <v>128</v>
      </c>
      <c r="I35" s="35" t="s">
        <v>129</v>
      </c>
      <c r="J35" s="35">
        <v>5.6419599999999997E-3</v>
      </c>
      <c r="K35" s="35">
        <v>177.24339462</v>
      </c>
    </row>
    <row r="36" spans="7:11" x14ac:dyDescent="0.2">
      <c r="G36" s="35" t="s">
        <v>22</v>
      </c>
      <c r="H36" s="35" t="s">
        <v>130</v>
      </c>
      <c r="I36" s="35" t="s">
        <v>131</v>
      </c>
      <c r="J36" s="35">
        <v>0.14294619</v>
      </c>
      <c r="K36" s="35">
        <v>6.9956393700000001</v>
      </c>
    </row>
    <row r="37" spans="7:11" x14ac:dyDescent="0.2">
      <c r="G37" s="35" t="s">
        <v>22</v>
      </c>
      <c r="H37" s="35" t="s">
        <v>132</v>
      </c>
      <c r="I37" s="35" t="s">
        <v>133</v>
      </c>
      <c r="J37" s="35">
        <v>1.826148E-2</v>
      </c>
      <c r="K37" s="35">
        <v>54.760063019999997</v>
      </c>
    </row>
    <row r="38" spans="7:11" x14ac:dyDescent="0.2">
      <c r="G38" s="35" t="s">
        <v>22</v>
      </c>
      <c r="H38" s="35" t="s">
        <v>134</v>
      </c>
      <c r="I38" s="35" t="s">
        <v>135</v>
      </c>
      <c r="J38" s="35">
        <v>7.2313100000000003E-3</v>
      </c>
      <c r="K38" s="35">
        <v>138.28750135999999</v>
      </c>
    </row>
    <row r="39" spans="7:11" x14ac:dyDescent="0.2">
      <c r="G39" s="35" t="s">
        <v>22</v>
      </c>
      <c r="H39" s="35" t="s">
        <v>136</v>
      </c>
      <c r="I39" s="35" t="s">
        <v>137</v>
      </c>
      <c r="J39" s="35">
        <v>4.0466290000000002E-2</v>
      </c>
      <c r="K39" s="35">
        <v>24.71192521</v>
      </c>
    </row>
    <row r="40" spans="7:11" x14ac:dyDescent="0.2">
      <c r="G40" s="35" t="s">
        <v>22</v>
      </c>
      <c r="H40" s="35" t="s">
        <v>138</v>
      </c>
      <c r="I40" s="35" t="s">
        <v>139</v>
      </c>
      <c r="J40" s="35">
        <v>6.6611710000000005E-2</v>
      </c>
      <c r="K40" s="35">
        <v>15.012375390000001</v>
      </c>
    </row>
    <row r="41" spans="7:11" x14ac:dyDescent="0.2">
      <c r="G41" s="35" t="s">
        <v>22</v>
      </c>
      <c r="H41" s="35" t="s">
        <v>140</v>
      </c>
      <c r="I41" s="35" t="s">
        <v>141</v>
      </c>
      <c r="J41" s="35">
        <v>1.8753860000000001E-2</v>
      </c>
      <c r="K41" s="35">
        <v>53.322344319999999</v>
      </c>
    </row>
    <row r="42" spans="7:11" x14ac:dyDescent="0.2">
      <c r="G42" s="35" t="s">
        <v>22</v>
      </c>
      <c r="H42" s="35" t="s">
        <v>8</v>
      </c>
      <c r="I42" s="35" t="s">
        <v>142</v>
      </c>
      <c r="J42" s="35">
        <v>1.0629206</v>
      </c>
      <c r="K42" s="35">
        <v>0.94080405</v>
      </c>
    </row>
    <row r="43" spans="7:11" x14ac:dyDescent="0.2">
      <c r="G43" s="35" t="s">
        <v>22</v>
      </c>
      <c r="H43" s="35" t="s">
        <v>143</v>
      </c>
      <c r="I43" s="35" t="s">
        <v>144</v>
      </c>
      <c r="J43" s="35">
        <v>0.45421446999999998</v>
      </c>
      <c r="K43" s="35">
        <v>2.20160315</v>
      </c>
    </row>
    <row r="44" spans="7:11" x14ac:dyDescent="0.2">
      <c r="G44" s="35" t="s">
        <v>22</v>
      </c>
      <c r="H44" s="35" t="s">
        <v>145</v>
      </c>
      <c r="I44" s="35" t="s">
        <v>146</v>
      </c>
      <c r="J44" s="35">
        <v>1.2042229</v>
      </c>
      <c r="K44" s="35">
        <v>0.83041105000000004</v>
      </c>
    </row>
    <row r="45" spans="7:11" x14ac:dyDescent="0.2">
      <c r="G45" s="35" t="s">
        <v>22</v>
      </c>
      <c r="H45" s="35" t="s">
        <v>147</v>
      </c>
      <c r="I45" s="35" t="s">
        <v>148</v>
      </c>
      <c r="J45" s="35">
        <v>0.36945784999999998</v>
      </c>
      <c r="K45" s="35">
        <v>2.7066686799999999</v>
      </c>
    </row>
    <row r="46" spans="7:11" x14ac:dyDescent="0.2">
      <c r="G46" s="35" t="s">
        <v>22</v>
      </c>
      <c r="H46" s="35" t="s">
        <v>149</v>
      </c>
      <c r="I46" s="35" t="s">
        <v>150</v>
      </c>
      <c r="J46" s="35">
        <v>0.11160725000000001</v>
      </c>
      <c r="K46" s="35">
        <v>8.9599917900000001</v>
      </c>
    </row>
    <row r="47" spans="7:11" x14ac:dyDescent="0.2">
      <c r="G47" s="35" t="s">
        <v>22</v>
      </c>
      <c r="H47" s="35" t="s">
        <v>151</v>
      </c>
      <c r="I47" s="35" t="s">
        <v>152</v>
      </c>
      <c r="J47" s="35">
        <v>1.21618922</v>
      </c>
      <c r="K47" s="35">
        <v>0.82224047</v>
      </c>
    </row>
    <row r="48" spans="7:11" x14ac:dyDescent="0.2">
      <c r="G48" s="35" t="s">
        <v>22</v>
      </c>
      <c r="H48" s="35" t="s">
        <v>153</v>
      </c>
      <c r="I48" s="35" t="s">
        <v>154</v>
      </c>
      <c r="J48" s="35">
        <v>1.5891550000000001E-2</v>
      </c>
      <c r="K48" s="35">
        <v>62.926512969999997</v>
      </c>
    </row>
    <row r="49" spans="7:11" x14ac:dyDescent="0.2">
      <c r="G49" s="35" t="s">
        <v>22</v>
      </c>
      <c r="H49" s="35" t="s">
        <v>155</v>
      </c>
      <c r="I49" s="35" t="s">
        <v>156</v>
      </c>
      <c r="J49" s="35">
        <v>1.1655E-4</v>
      </c>
      <c r="K49" s="35">
        <v>8579.7642436099995</v>
      </c>
    </row>
    <row r="50" spans="7:11" x14ac:dyDescent="0.2">
      <c r="G50" s="35" t="s">
        <v>22</v>
      </c>
      <c r="H50" s="35" t="s">
        <v>157</v>
      </c>
      <c r="I50" s="35" t="s">
        <v>158</v>
      </c>
      <c r="J50" s="35">
        <v>0.12779647999999999</v>
      </c>
      <c r="K50" s="35">
        <v>7.8249417699999997</v>
      </c>
    </row>
    <row r="51" spans="7:11" x14ac:dyDescent="0.2">
      <c r="G51" s="35" t="s">
        <v>22</v>
      </c>
      <c r="H51" s="35" t="s">
        <v>159</v>
      </c>
      <c r="I51" s="35" t="s">
        <v>160</v>
      </c>
      <c r="J51" s="35">
        <v>4.8006699999999999E-3</v>
      </c>
      <c r="K51" s="35">
        <v>208.30431672</v>
      </c>
    </row>
    <row r="52" spans="7:11" x14ac:dyDescent="0.2">
      <c r="G52" s="35" t="s">
        <v>22</v>
      </c>
      <c r="H52" s="35" t="s">
        <v>161</v>
      </c>
      <c r="I52" s="35" t="s">
        <v>162</v>
      </c>
      <c r="J52" s="35">
        <v>0.12817401</v>
      </c>
      <c r="K52" s="35">
        <v>7.8018936099999996</v>
      </c>
    </row>
    <row r="53" spans="7:11" x14ac:dyDescent="0.2">
      <c r="G53" s="35" t="s">
        <v>22</v>
      </c>
      <c r="H53" s="35" t="s">
        <v>163</v>
      </c>
      <c r="I53" s="35" t="s">
        <v>164</v>
      </c>
      <c r="J53" s="35">
        <v>4.0690619999999997E-2</v>
      </c>
      <c r="K53" s="35">
        <v>24.575689359999998</v>
      </c>
    </row>
    <row r="54" spans="7:11" x14ac:dyDescent="0.2">
      <c r="G54" s="35" t="s">
        <v>22</v>
      </c>
      <c r="H54" s="35" t="s">
        <v>165</v>
      </c>
      <c r="I54" s="35" t="s">
        <v>166</v>
      </c>
      <c r="J54" s="35">
        <v>0.14102083000000001</v>
      </c>
      <c r="K54" s="35">
        <v>7.0911508799999998</v>
      </c>
    </row>
    <row r="55" spans="7:11" x14ac:dyDescent="0.2">
      <c r="G55" s="35" t="s">
        <v>22</v>
      </c>
      <c r="H55" s="35" t="s">
        <v>167</v>
      </c>
      <c r="I55" s="35" t="s">
        <v>168</v>
      </c>
      <c r="J55" s="35">
        <v>6.9729700000000002E-3</v>
      </c>
      <c r="K55" s="35">
        <v>143.41095795999999</v>
      </c>
    </row>
    <row r="56" spans="7:11" x14ac:dyDescent="0.2">
      <c r="G56" s="35" t="s">
        <v>22</v>
      </c>
      <c r="H56" s="35" t="s">
        <v>169</v>
      </c>
      <c r="I56" s="35" t="s">
        <v>170</v>
      </c>
      <c r="J56" s="35">
        <v>2.6453499999999999E-3</v>
      </c>
      <c r="K56" s="35">
        <v>378.02242118999999</v>
      </c>
    </row>
    <row r="57" spans="7:11" x14ac:dyDescent="0.2">
      <c r="G57" s="35" t="s">
        <v>22</v>
      </c>
      <c r="H57" s="35" t="s">
        <v>171</v>
      </c>
      <c r="I57" s="35" t="s">
        <v>172</v>
      </c>
      <c r="J57" s="35">
        <v>6.3940000000000001E-5</v>
      </c>
      <c r="K57" s="35">
        <v>15640.01894681</v>
      </c>
    </row>
    <row r="58" spans="7:11" x14ac:dyDescent="0.2">
      <c r="G58" s="35" t="s">
        <v>22</v>
      </c>
      <c r="H58" s="35" t="s">
        <v>173</v>
      </c>
      <c r="I58" s="35" t="s">
        <v>174</v>
      </c>
      <c r="J58" s="35">
        <v>0.28503644</v>
      </c>
      <c r="K58" s="35">
        <v>3.50832341</v>
      </c>
    </row>
    <row r="59" spans="7:11" x14ac:dyDescent="0.2">
      <c r="G59" s="35" t="s">
        <v>22</v>
      </c>
      <c r="H59" s="35" t="s">
        <v>175</v>
      </c>
      <c r="I59" s="35" t="s">
        <v>176</v>
      </c>
      <c r="J59" s="35">
        <v>1.2068290000000001E-2</v>
      </c>
      <c r="K59" s="35">
        <v>82.861756310000004</v>
      </c>
    </row>
    <row r="60" spans="7:11" x14ac:dyDescent="0.2">
      <c r="G60" s="35" t="s">
        <v>22</v>
      </c>
      <c r="H60" s="35" t="s">
        <v>177</v>
      </c>
      <c r="I60" s="35" t="s">
        <v>178</v>
      </c>
      <c r="J60" s="35">
        <v>6.8521999999999995E-4</v>
      </c>
      <c r="K60" s="35">
        <v>1459.3881713799999</v>
      </c>
    </row>
    <row r="61" spans="7:11" x14ac:dyDescent="0.2">
      <c r="G61" s="35" t="s">
        <v>22</v>
      </c>
      <c r="H61" s="35" t="s">
        <v>179</v>
      </c>
      <c r="I61" s="35" t="s">
        <v>180</v>
      </c>
      <c r="J61" s="35">
        <v>2.3810000000000001E-5</v>
      </c>
      <c r="K61" s="35">
        <v>41999.255051350003</v>
      </c>
    </row>
    <row r="62" spans="7:11" x14ac:dyDescent="0.2">
      <c r="G62" s="35" t="s">
        <v>22</v>
      </c>
      <c r="H62" s="35" t="s">
        <v>181</v>
      </c>
      <c r="I62" s="35" t="s">
        <v>182</v>
      </c>
      <c r="J62" s="35">
        <v>6.9768900000000003E-3</v>
      </c>
      <c r="K62" s="35">
        <v>143.33043257</v>
      </c>
    </row>
    <row r="63" spans="7:11" x14ac:dyDescent="0.2">
      <c r="G63" s="35" t="s">
        <v>22</v>
      </c>
      <c r="H63" s="35" t="s">
        <v>183</v>
      </c>
      <c r="I63" s="35" t="s">
        <v>184</v>
      </c>
      <c r="J63" s="35">
        <v>6.5947699999999998E-3</v>
      </c>
      <c r="K63" s="35">
        <v>151.63541667000001</v>
      </c>
    </row>
    <row r="64" spans="7:11" x14ac:dyDescent="0.2">
      <c r="G64" s="35" t="s">
        <v>22</v>
      </c>
      <c r="H64" s="35" t="s">
        <v>185</v>
      </c>
      <c r="I64" s="35" t="s">
        <v>186</v>
      </c>
      <c r="J64" s="35">
        <v>1.41123837</v>
      </c>
      <c r="K64" s="35">
        <v>0.70859751000000004</v>
      </c>
    </row>
    <row r="65" spans="7:11" x14ac:dyDescent="0.2">
      <c r="G65" s="35" t="s">
        <v>22</v>
      </c>
      <c r="H65" s="35" t="s">
        <v>187</v>
      </c>
      <c r="I65" s="35" t="s">
        <v>188</v>
      </c>
      <c r="J65" s="35">
        <v>7.5123300000000002E-3</v>
      </c>
      <c r="K65" s="35">
        <v>133.11441296999999</v>
      </c>
    </row>
    <row r="66" spans="7:11" x14ac:dyDescent="0.2">
      <c r="G66" s="35" t="s">
        <v>22</v>
      </c>
      <c r="H66" s="35" t="s">
        <v>189</v>
      </c>
      <c r="I66" s="35" t="s">
        <v>190</v>
      </c>
      <c r="J66" s="35">
        <v>8.1527800000000001E-3</v>
      </c>
      <c r="K66" s="35">
        <v>122.65756657</v>
      </c>
    </row>
    <row r="67" spans="7:11" x14ac:dyDescent="0.2">
      <c r="G67" s="35" t="s">
        <v>22</v>
      </c>
      <c r="H67" s="35" t="s">
        <v>191</v>
      </c>
      <c r="I67" s="35" t="s">
        <v>192</v>
      </c>
      <c r="J67" s="35">
        <v>1.1839219999999999E-2</v>
      </c>
      <c r="K67" s="35">
        <v>84.465057049999999</v>
      </c>
    </row>
    <row r="68" spans="7:11" x14ac:dyDescent="0.2">
      <c r="G68" s="35" t="s">
        <v>22</v>
      </c>
      <c r="H68" s="35" t="s">
        <v>193</v>
      </c>
      <c r="I68" s="35" t="s">
        <v>194</v>
      </c>
      <c r="J68" s="35">
        <v>2.441E-4</v>
      </c>
      <c r="K68" s="35">
        <v>4096.7166979399999</v>
      </c>
    </row>
    <row r="69" spans="7:11" x14ac:dyDescent="0.2">
      <c r="G69" s="35" t="s">
        <v>22</v>
      </c>
      <c r="H69" s="35" t="s">
        <v>195</v>
      </c>
      <c r="I69" s="35" t="s">
        <v>196</v>
      </c>
      <c r="J69" s="35">
        <v>2.1618499999999999E-3</v>
      </c>
      <c r="K69" s="35">
        <v>462.56752462999998</v>
      </c>
    </row>
    <row r="70" spans="7:11" x14ac:dyDescent="0.2">
      <c r="G70" s="35" t="s">
        <v>22</v>
      </c>
      <c r="H70" s="35" t="s">
        <v>197</v>
      </c>
      <c r="I70" s="35" t="s">
        <v>198</v>
      </c>
      <c r="J70" s="35">
        <v>7.8441999999999997E-4</v>
      </c>
      <c r="K70" s="35">
        <v>1274.8285351899999</v>
      </c>
    </row>
    <row r="71" spans="7:11" x14ac:dyDescent="0.2">
      <c r="G71" s="35" t="s">
        <v>22</v>
      </c>
      <c r="H71" s="35" t="s">
        <v>199</v>
      </c>
      <c r="I71" s="35" t="s">
        <v>200</v>
      </c>
      <c r="J71" s="35">
        <v>3.2705079000000001</v>
      </c>
      <c r="K71" s="35">
        <v>0.30576291</v>
      </c>
    </row>
    <row r="72" spans="7:11" x14ac:dyDescent="0.2">
      <c r="G72" s="35" t="s">
        <v>22</v>
      </c>
      <c r="H72" s="35" t="s">
        <v>201</v>
      </c>
      <c r="I72" s="35" t="s">
        <v>202</v>
      </c>
      <c r="J72" s="35">
        <v>2.1675499999999999E-3</v>
      </c>
      <c r="K72" s="35">
        <v>461.34959849000001</v>
      </c>
    </row>
    <row r="73" spans="7:11" x14ac:dyDescent="0.2">
      <c r="G73" s="35" t="s">
        <v>22</v>
      </c>
      <c r="H73" s="35" t="s">
        <v>203</v>
      </c>
      <c r="I73" s="35" t="s">
        <v>204</v>
      </c>
      <c r="J73" s="35">
        <v>5.8159999999999999E-5</v>
      </c>
      <c r="K73" s="35">
        <v>17193.307086609999</v>
      </c>
    </row>
    <row r="74" spans="7:11" x14ac:dyDescent="0.2">
      <c r="G74" s="35" t="s">
        <v>22</v>
      </c>
      <c r="H74" s="35" t="s">
        <v>205</v>
      </c>
      <c r="I74" s="35" t="s">
        <v>206</v>
      </c>
      <c r="J74" s="35">
        <v>6.6290999999999995E-4</v>
      </c>
      <c r="K74" s="35">
        <v>1508.4990850700001</v>
      </c>
    </row>
    <row r="75" spans="7:11" x14ac:dyDescent="0.2">
      <c r="G75" s="35" t="s">
        <v>22</v>
      </c>
      <c r="H75" s="35" t="s">
        <v>207</v>
      </c>
      <c r="I75" s="35" t="s">
        <v>208</v>
      </c>
      <c r="J75" s="35">
        <v>2.7331500000000002E-3</v>
      </c>
      <c r="K75" s="35">
        <v>365.87864384</v>
      </c>
    </row>
    <row r="76" spans="7:11" x14ac:dyDescent="0.2">
      <c r="G76" s="35" t="s">
        <v>22</v>
      </c>
      <c r="H76" s="35" t="s">
        <v>209</v>
      </c>
      <c r="I76" s="35" t="s">
        <v>210</v>
      </c>
      <c r="J76" s="35">
        <v>6.50317E-3</v>
      </c>
      <c r="K76" s="35">
        <v>153.77112675999999</v>
      </c>
    </row>
    <row r="77" spans="7:11" x14ac:dyDescent="0.2">
      <c r="G77" s="35" t="s">
        <v>22</v>
      </c>
      <c r="H77" s="35" t="s">
        <v>211</v>
      </c>
      <c r="I77" s="35" t="s">
        <v>212</v>
      </c>
      <c r="J77" s="35">
        <v>5.8093470000000001E-2</v>
      </c>
      <c r="K77" s="35">
        <v>17.213638159999999</v>
      </c>
    </row>
    <row r="78" spans="7:11" x14ac:dyDescent="0.2">
      <c r="G78" s="35" t="s">
        <v>22</v>
      </c>
      <c r="H78" s="35" t="s">
        <v>213</v>
      </c>
      <c r="I78" s="35" t="s">
        <v>214</v>
      </c>
      <c r="J78" s="35">
        <v>0.20445825000000001</v>
      </c>
      <c r="K78" s="35">
        <v>4.8909741100000002</v>
      </c>
    </row>
    <row r="79" spans="7:11" x14ac:dyDescent="0.2">
      <c r="G79" s="35" t="s">
        <v>22</v>
      </c>
      <c r="H79" s="35" t="s">
        <v>215</v>
      </c>
      <c r="I79" s="35" t="s">
        <v>216</v>
      </c>
      <c r="J79" s="35">
        <v>9.3964640000000002E-2</v>
      </c>
      <c r="K79" s="35">
        <v>10.642300669999999</v>
      </c>
    </row>
    <row r="80" spans="7:11" x14ac:dyDescent="0.2">
      <c r="G80" s="35" t="s">
        <v>22</v>
      </c>
      <c r="H80" s="35" t="s">
        <v>217</v>
      </c>
      <c r="I80" s="35" t="s">
        <v>218</v>
      </c>
      <c r="J80" s="35">
        <v>5.1992950000000003E-2</v>
      </c>
      <c r="K80" s="35">
        <v>19.23337738</v>
      </c>
    </row>
    <row r="81" spans="7:11" x14ac:dyDescent="0.2">
      <c r="G81" s="35" t="s">
        <v>22</v>
      </c>
      <c r="H81" s="35" t="s">
        <v>219</v>
      </c>
      <c r="I81" s="35" t="s">
        <v>220</v>
      </c>
      <c r="J81" s="35">
        <v>2.2670000000000001E-4</v>
      </c>
      <c r="K81" s="35">
        <v>4411.2121212100001</v>
      </c>
    </row>
    <row r="82" spans="7:11" x14ac:dyDescent="0.2">
      <c r="G82" s="35" t="s">
        <v>22</v>
      </c>
      <c r="H82" s="35" t="s">
        <v>221</v>
      </c>
      <c r="I82" s="35" t="s">
        <v>222</v>
      </c>
      <c r="J82" s="35">
        <v>1.7336219999999999E-2</v>
      </c>
      <c r="K82" s="35">
        <v>57.682706150000001</v>
      </c>
    </row>
    <row r="83" spans="7:11" x14ac:dyDescent="0.2">
      <c r="G83" s="35" t="s">
        <v>22</v>
      </c>
      <c r="H83" s="35" t="s">
        <v>223</v>
      </c>
      <c r="I83" s="35" t="s">
        <v>224</v>
      </c>
      <c r="J83" s="35">
        <v>4.7835E-4</v>
      </c>
      <c r="K83" s="35">
        <v>2090.5217807600002</v>
      </c>
    </row>
    <row r="84" spans="7:11" x14ac:dyDescent="0.2">
      <c r="G84" s="35" t="s">
        <v>22</v>
      </c>
      <c r="H84" s="35" t="s">
        <v>225</v>
      </c>
      <c r="I84" s="35" t="s">
        <v>226</v>
      </c>
      <c r="J84" s="35">
        <v>2.9241E-4</v>
      </c>
      <c r="K84" s="35">
        <v>3419.8120595099999</v>
      </c>
    </row>
    <row r="85" spans="7:11" x14ac:dyDescent="0.2">
      <c r="G85" s="35" t="s">
        <v>22</v>
      </c>
      <c r="H85" s="35" t="s">
        <v>227</v>
      </c>
      <c r="I85" s="35" t="s">
        <v>228</v>
      </c>
      <c r="J85" s="35">
        <v>0.12500285999999999</v>
      </c>
      <c r="K85" s="35">
        <v>7.9998168200000004</v>
      </c>
    </row>
    <row r="86" spans="7:11" x14ac:dyDescent="0.2">
      <c r="G86" s="35" t="s">
        <v>22</v>
      </c>
      <c r="H86" s="35" t="s">
        <v>229</v>
      </c>
      <c r="I86" s="35" t="s">
        <v>230</v>
      </c>
      <c r="J86" s="35">
        <v>2.6291350000000002E-2</v>
      </c>
      <c r="K86" s="35">
        <v>38.035324109999998</v>
      </c>
    </row>
    <row r="87" spans="7:11" x14ac:dyDescent="0.2">
      <c r="G87" s="35" t="s">
        <v>22</v>
      </c>
      <c r="H87" s="35" t="s">
        <v>231</v>
      </c>
      <c r="I87" s="35" t="s">
        <v>232</v>
      </c>
      <c r="J87" s="35">
        <v>2.6722539999999999E-2</v>
      </c>
      <c r="K87" s="35">
        <v>37.421593829999999</v>
      </c>
    </row>
    <row r="88" spans="7:11" x14ac:dyDescent="0.2">
      <c r="G88" s="35" t="s">
        <v>22</v>
      </c>
      <c r="H88" s="35" t="s">
        <v>233</v>
      </c>
      <c r="I88" s="35" t="s">
        <v>234</v>
      </c>
      <c r="J88" s="35">
        <v>2.3012979999999999E-2</v>
      </c>
      <c r="K88" s="35">
        <v>43.453731339999997</v>
      </c>
    </row>
    <row r="89" spans="7:11" x14ac:dyDescent="0.2">
      <c r="G89" s="35" t="s">
        <v>22</v>
      </c>
      <c r="H89" s="35" t="s">
        <v>235</v>
      </c>
      <c r="I89" s="35" t="s">
        <v>236</v>
      </c>
      <c r="J89" s="35">
        <v>6.4963019999999996E-2</v>
      </c>
      <c r="K89" s="35">
        <v>15.39337328</v>
      </c>
    </row>
    <row r="90" spans="7:11" x14ac:dyDescent="0.2">
      <c r="G90" s="35" t="s">
        <v>22</v>
      </c>
      <c r="H90" s="35" t="s">
        <v>237</v>
      </c>
      <c r="I90" s="35" t="s">
        <v>238</v>
      </c>
      <c r="J90" s="35">
        <v>9.7845000000000007E-4</v>
      </c>
      <c r="K90" s="35">
        <v>1022.0219986</v>
      </c>
    </row>
    <row r="91" spans="7:11" x14ac:dyDescent="0.2">
      <c r="G91" s="35" t="s">
        <v>22</v>
      </c>
      <c r="H91" s="35" t="s">
        <v>239</v>
      </c>
      <c r="I91" s="35" t="s">
        <v>240</v>
      </c>
      <c r="J91" s="35">
        <v>5.1606270000000003E-2</v>
      </c>
      <c r="K91" s="35">
        <v>19.377489400000002</v>
      </c>
    </row>
    <row r="92" spans="7:11" x14ac:dyDescent="0.2">
      <c r="G92" s="35" t="s">
        <v>22</v>
      </c>
      <c r="H92" s="35" t="s">
        <v>241</v>
      </c>
      <c r="I92" s="35" t="s">
        <v>242</v>
      </c>
      <c r="J92" s="35">
        <v>0.22577285999999999</v>
      </c>
      <c r="K92" s="35">
        <v>4.4292303500000001</v>
      </c>
    </row>
    <row r="93" spans="7:11" x14ac:dyDescent="0.2">
      <c r="G93" s="35" t="s">
        <v>22</v>
      </c>
      <c r="H93" s="35" t="s">
        <v>243</v>
      </c>
      <c r="I93" s="35" t="s">
        <v>244</v>
      </c>
      <c r="J93" s="35">
        <v>1.5662570000000001E-2</v>
      </c>
      <c r="K93" s="35">
        <v>63.846491229999998</v>
      </c>
    </row>
    <row r="94" spans="7:11" x14ac:dyDescent="0.2">
      <c r="G94" s="35" t="s">
        <v>22</v>
      </c>
      <c r="H94" s="35" t="s">
        <v>245</v>
      </c>
      <c r="I94" s="35" t="s">
        <v>246</v>
      </c>
      <c r="J94" s="35">
        <v>5.8070570000000002E-2</v>
      </c>
      <c r="K94" s="35">
        <v>17.22042587</v>
      </c>
    </row>
    <row r="95" spans="7:11" x14ac:dyDescent="0.2">
      <c r="G95" s="35" t="s">
        <v>22</v>
      </c>
      <c r="H95" s="35" t="s">
        <v>247</v>
      </c>
      <c r="I95" s="35" t="s">
        <v>248</v>
      </c>
      <c r="J95" s="35">
        <v>2.2317700000000001E-3</v>
      </c>
      <c r="K95" s="35">
        <v>448.07567935999998</v>
      </c>
    </row>
    <row r="96" spans="7:11" x14ac:dyDescent="0.2">
      <c r="G96" s="35" t="s">
        <v>22</v>
      </c>
      <c r="H96" s="35" t="s">
        <v>249</v>
      </c>
      <c r="I96" s="35" t="s">
        <v>250</v>
      </c>
      <c r="J96" s="35">
        <v>2.7501089999999999E-2</v>
      </c>
      <c r="K96" s="35">
        <v>36.362198169999999</v>
      </c>
    </row>
    <row r="97" spans="7:11" x14ac:dyDescent="0.2">
      <c r="G97" s="35" t="s">
        <v>22</v>
      </c>
      <c r="H97" s="35" t="s">
        <v>251</v>
      </c>
      <c r="I97" s="35" t="s">
        <v>252</v>
      </c>
      <c r="J97" s="35">
        <v>0.10137905999999999</v>
      </c>
      <c r="K97" s="35">
        <v>9.8639696200000007</v>
      </c>
    </row>
    <row r="98" spans="7:11" x14ac:dyDescent="0.2">
      <c r="G98" s="35" t="s">
        <v>22</v>
      </c>
      <c r="H98" s="35" t="s">
        <v>253</v>
      </c>
      <c r="I98" s="35" t="s">
        <v>254</v>
      </c>
      <c r="J98" s="35">
        <v>7.5729600000000001E-3</v>
      </c>
      <c r="K98" s="35">
        <v>132.04875195</v>
      </c>
    </row>
    <row r="99" spans="7:11" x14ac:dyDescent="0.2">
      <c r="G99" s="35" t="s">
        <v>22</v>
      </c>
      <c r="H99" s="35" t="s">
        <v>255</v>
      </c>
      <c r="I99" s="35" t="s">
        <v>256</v>
      </c>
      <c r="J99" s="35">
        <v>0.62814776000000005</v>
      </c>
      <c r="K99" s="35">
        <v>1.59198211</v>
      </c>
    </row>
    <row r="100" spans="7:11" x14ac:dyDescent="0.2">
      <c r="G100" s="35" t="s">
        <v>22</v>
      </c>
      <c r="H100" s="35" t="s">
        <v>257</v>
      </c>
      <c r="I100" s="35" t="s">
        <v>258</v>
      </c>
      <c r="J100" s="35">
        <v>2.6029143499999998</v>
      </c>
      <c r="K100" s="35">
        <v>0.38418475000000002</v>
      </c>
    </row>
    <row r="101" spans="7:11" x14ac:dyDescent="0.2">
      <c r="G101" s="35" t="s">
        <v>22</v>
      </c>
      <c r="H101" s="35" t="s">
        <v>259</v>
      </c>
      <c r="I101" s="35" t="s">
        <v>260</v>
      </c>
      <c r="J101" s="35">
        <v>1.00315004</v>
      </c>
      <c r="K101" s="35">
        <v>0.99685984999999999</v>
      </c>
    </row>
    <row r="102" spans="7:11" x14ac:dyDescent="0.2">
      <c r="G102" s="35" t="s">
        <v>22</v>
      </c>
      <c r="H102" s="35" t="s">
        <v>261</v>
      </c>
      <c r="I102" s="35" t="s">
        <v>262</v>
      </c>
      <c r="J102" s="35">
        <v>0.26271160999999998</v>
      </c>
      <c r="K102" s="35">
        <v>3.80645524</v>
      </c>
    </row>
    <row r="103" spans="7:11" x14ac:dyDescent="0.2">
      <c r="G103" s="35" t="s">
        <v>22</v>
      </c>
      <c r="H103" s="35" t="s">
        <v>263</v>
      </c>
      <c r="I103" s="35" t="s">
        <v>264</v>
      </c>
      <c r="J103" s="35">
        <v>0.28499461999999998</v>
      </c>
      <c r="K103" s="35">
        <v>3.5088381800000001</v>
      </c>
    </row>
    <row r="104" spans="7:11" x14ac:dyDescent="0.2">
      <c r="G104" s="35" t="s">
        <v>22</v>
      </c>
      <c r="H104" s="35" t="s">
        <v>265</v>
      </c>
      <c r="I104" s="35" t="s">
        <v>266</v>
      </c>
      <c r="J104" s="35">
        <v>1.7953380000000001E-2</v>
      </c>
      <c r="K104" s="35">
        <v>55.69981147</v>
      </c>
    </row>
    <row r="105" spans="7:11" x14ac:dyDescent="0.2">
      <c r="G105" s="35" t="s">
        <v>22</v>
      </c>
      <c r="H105" s="35" t="s">
        <v>267</v>
      </c>
      <c r="I105" s="35" t="s">
        <v>268</v>
      </c>
      <c r="J105" s="35">
        <v>4.4456000000000001E-3</v>
      </c>
      <c r="K105" s="35">
        <v>224.94156663999999</v>
      </c>
    </row>
    <row r="106" spans="7:11" x14ac:dyDescent="0.2">
      <c r="G106" s="35" t="s">
        <v>22</v>
      </c>
      <c r="H106" s="35" t="s">
        <v>269</v>
      </c>
      <c r="I106" s="35" t="s">
        <v>270</v>
      </c>
      <c r="J106" s="35">
        <v>0.22773715</v>
      </c>
      <c r="K106" s="35">
        <v>4.39102704</v>
      </c>
    </row>
    <row r="107" spans="7:11" x14ac:dyDescent="0.2">
      <c r="G107" s="35" t="s">
        <v>22</v>
      </c>
      <c r="H107" s="35" t="s">
        <v>271</v>
      </c>
      <c r="I107" s="35" t="s">
        <v>272</v>
      </c>
      <c r="J107" s="35">
        <v>1.3778E-4</v>
      </c>
      <c r="K107" s="35">
        <v>7258.1097239299997</v>
      </c>
    </row>
    <row r="108" spans="7:11" x14ac:dyDescent="0.2">
      <c r="G108" s="35" t="s">
        <v>22</v>
      </c>
      <c r="H108" s="35" t="s">
        <v>273</v>
      </c>
      <c r="I108" s="35" t="s">
        <v>274</v>
      </c>
      <c r="J108" s="35">
        <v>0.27335187999999999</v>
      </c>
      <c r="K108" s="35">
        <v>3.6582882900000002</v>
      </c>
    </row>
    <row r="109" spans="7:11" x14ac:dyDescent="0.2">
      <c r="G109" s="35" t="s">
        <v>22</v>
      </c>
      <c r="H109" s="35" t="s">
        <v>275</v>
      </c>
      <c r="I109" s="35" t="s">
        <v>276</v>
      </c>
      <c r="J109" s="35">
        <v>0.21574067999999999</v>
      </c>
      <c r="K109" s="35">
        <v>4.6351943599999998</v>
      </c>
    </row>
    <row r="110" spans="7:11" x14ac:dyDescent="0.2">
      <c r="G110" s="35" t="s">
        <v>22</v>
      </c>
      <c r="H110" s="35" t="s">
        <v>277</v>
      </c>
      <c r="I110" s="35" t="s">
        <v>278</v>
      </c>
      <c r="J110" s="35">
        <v>8.8780600000000001E-3</v>
      </c>
      <c r="K110" s="35">
        <v>112.6372313</v>
      </c>
    </row>
    <row r="111" spans="7:11" x14ac:dyDescent="0.2">
      <c r="G111" s="35" t="s">
        <v>22</v>
      </c>
      <c r="H111" s="35" t="s">
        <v>279</v>
      </c>
      <c r="I111" s="35" t="s">
        <v>280</v>
      </c>
      <c r="J111" s="35">
        <v>1.3908429999999999E-2</v>
      </c>
      <c r="K111" s="35">
        <v>71.898851960000002</v>
      </c>
    </row>
    <row r="112" spans="7:11" x14ac:dyDescent="0.2">
      <c r="G112" s="35" t="s">
        <v>22</v>
      </c>
      <c r="H112" s="35" t="s">
        <v>281</v>
      </c>
      <c r="I112" s="35" t="s">
        <v>282</v>
      </c>
      <c r="J112" s="35">
        <v>9.4319E-4</v>
      </c>
      <c r="K112" s="35">
        <v>1060.23306628</v>
      </c>
    </row>
    <row r="113" spans="7:11" x14ac:dyDescent="0.2">
      <c r="G113" s="35" t="s">
        <v>22</v>
      </c>
      <c r="H113" s="35" t="s">
        <v>283</v>
      </c>
      <c r="I113" s="35" t="s">
        <v>284</v>
      </c>
      <c r="J113" s="35">
        <v>0.26600668</v>
      </c>
      <c r="K113" s="35">
        <v>3.7593040200000001</v>
      </c>
    </row>
    <row r="114" spans="7:11" x14ac:dyDescent="0.2">
      <c r="G114" s="35" t="s">
        <v>22</v>
      </c>
      <c r="H114" s="35" t="s">
        <v>285</v>
      </c>
      <c r="I114" s="35" t="s">
        <v>286</v>
      </c>
      <c r="J114" s="35">
        <v>0.1229191</v>
      </c>
      <c r="K114" s="35">
        <v>8.1354321899999995</v>
      </c>
    </row>
    <row r="115" spans="7:11" x14ac:dyDescent="0.2">
      <c r="G115" s="35" t="s">
        <v>22</v>
      </c>
      <c r="H115" s="35" t="s">
        <v>287</v>
      </c>
      <c r="I115" s="35" t="s">
        <v>288</v>
      </c>
      <c r="J115" s="35">
        <v>7.4878070000000005E-2</v>
      </c>
      <c r="K115" s="35">
        <v>13.35504587</v>
      </c>
    </row>
    <row r="116" spans="7:11" x14ac:dyDescent="0.2">
      <c r="G116" s="35" t="s">
        <v>22</v>
      </c>
      <c r="H116" s="35" t="s">
        <v>289</v>
      </c>
      <c r="I116" s="35" t="s">
        <v>290</v>
      </c>
      <c r="J116" s="35">
        <v>1.76318E-3</v>
      </c>
      <c r="K116" s="35">
        <v>567.15584416000002</v>
      </c>
    </row>
    <row r="117" spans="7:11" x14ac:dyDescent="0.2">
      <c r="G117" s="35" t="s">
        <v>22</v>
      </c>
      <c r="H117" s="35" t="s">
        <v>291</v>
      </c>
      <c r="I117" s="35" t="s">
        <v>292</v>
      </c>
      <c r="J117" s="35">
        <v>9.5447630000000006E-2</v>
      </c>
      <c r="K117" s="35">
        <v>10.47694912</v>
      </c>
    </row>
    <row r="118" spans="7:11" x14ac:dyDescent="0.2">
      <c r="G118" s="35" t="s">
        <v>22</v>
      </c>
      <c r="H118" s="35" t="s">
        <v>293</v>
      </c>
      <c r="I118" s="35" t="s">
        <v>294</v>
      </c>
      <c r="J118" s="35">
        <v>0.74177024999999996</v>
      </c>
      <c r="K118" s="35">
        <v>1.3481263299999999</v>
      </c>
    </row>
    <row r="119" spans="7:11" x14ac:dyDescent="0.2">
      <c r="G119" s="35" t="s">
        <v>22</v>
      </c>
      <c r="H119" s="35" t="s">
        <v>295</v>
      </c>
      <c r="I119" s="35" t="s">
        <v>296</v>
      </c>
      <c r="J119" s="35">
        <v>1.7668499999999999E-3</v>
      </c>
      <c r="K119" s="35">
        <v>565.97978226999999</v>
      </c>
    </row>
    <row r="120" spans="7:11" x14ac:dyDescent="0.2">
      <c r="G120" s="35" t="s">
        <v>22</v>
      </c>
      <c r="H120" s="35" t="s">
        <v>297</v>
      </c>
      <c r="I120" s="35" t="s">
        <v>298</v>
      </c>
      <c r="J120" s="35">
        <v>3.1737309999999998E-2</v>
      </c>
      <c r="K120" s="35">
        <v>31.508658010000001</v>
      </c>
    </row>
    <row r="121" spans="7:11" x14ac:dyDescent="0.2">
      <c r="G121" s="35" t="s">
        <v>22</v>
      </c>
      <c r="H121" s="35" t="s">
        <v>299</v>
      </c>
      <c r="I121" s="35" t="s">
        <v>300</v>
      </c>
      <c r="J121" s="35">
        <v>1.5115300000000001E-3</v>
      </c>
      <c r="K121" s="35">
        <v>661.58157855000002</v>
      </c>
    </row>
    <row r="122" spans="7:11" x14ac:dyDescent="0.2">
      <c r="G122" s="35" t="s">
        <v>22</v>
      </c>
      <c r="H122" s="35" t="s">
        <v>301</v>
      </c>
      <c r="I122" s="35" t="s">
        <v>302</v>
      </c>
      <c r="J122" s="35">
        <v>4.316366E-2</v>
      </c>
      <c r="K122" s="35">
        <v>23.167639260000001</v>
      </c>
    </row>
    <row r="123" spans="7:11" x14ac:dyDescent="0.2">
      <c r="G123" s="35" t="s">
        <v>22</v>
      </c>
      <c r="H123" s="35" t="s">
        <v>303</v>
      </c>
      <c r="I123" s="35" t="s">
        <v>304</v>
      </c>
      <c r="J123" s="35">
        <v>0.11472143999999999</v>
      </c>
      <c r="K123" s="35">
        <v>8.7167664699999996</v>
      </c>
    </row>
    <row r="124" spans="7:11" x14ac:dyDescent="0.2">
      <c r="G124" s="35" t="s">
        <v>22</v>
      </c>
      <c r="H124" s="35" t="s">
        <v>305</v>
      </c>
      <c r="I124" s="35" t="s">
        <v>306</v>
      </c>
      <c r="J124" s="35">
        <v>3.8926999999999999E-4</v>
      </c>
      <c r="K124" s="35">
        <v>2568.8823529400001</v>
      </c>
    </row>
    <row r="125" spans="7:11" x14ac:dyDescent="0.2">
      <c r="G125" s="35" t="s">
        <v>22</v>
      </c>
      <c r="H125" s="35" t="s">
        <v>307</v>
      </c>
      <c r="I125" s="35" t="s">
        <v>308</v>
      </c>
      <c r="J125" s="35">
        <v>5.8093470000000001E-2</v>
      </c>
      <c r="K125" s="35">
        <v>17.213638159999999</v>
      </c>
    </row>
    <row r="126" spans="7:11" x14ac:dyDescent="0.2">
      <c r="G126" s="35" t="s">
        <v>22</v>
      </c>
      <c r="H126" s="35" t="s">
        <v>309</v>
      </c>
      <c r="I126" s="35" t="s">
        <v>310</v>
      </c>
      <c r="J126" s="35">
        <v>2.8734849999999999E-2</v>
      </c>
      <c r="K126" s="35">
        <v>34.800951240000003</v>
      </c>
    </row>
    <row r="127" spans="7:11" x14ac:dyDescent="0.2">
      <c r="G127" s="35" t="s">
        <v>22</v>
      </c>
      <c r="H127" s="35" t="s">
        <v>311</v>
      </c>
      <c r="I127" s="35" t="s">
        <v>312</v>
      </c>
      <c r="J127" s="35">
        <v>9.7987069999999996E-2</v>
      </c>
      <c r="K127" s="35">
        <v>10.20542768</v>
      </c>
    </row>
    <row r="128" spans="7:11" x14ac:dyDescent="0.2">
      <c r="G128" s="35" t="s">
        <v>22</v>
      </c>
      <c r="H128" s="35" t="s">
        <v>313</v>
      </c>
      <c r="I128" s="35" t="s">
        <v>314</v>
      </c>
      <c r="J128" s="35">
        <v>0.28587968000000002</v>
      </c>
      <c r="K128" s="35">
        <v>3.49797504</v>
      </c>
    </row>
    <row r="129" spans="7:11" x14ac:dyDescent="0.2">
      <c r="G129" s="35" t="s">
        <v>22</v>
      </c>
      <c r="H129" s="35" t="s">
        <v>315</v>
      </c>
      <c r="I129" s="35" t="s">
        <v>316</v>
      </c>
      <c r="J129" s="35">
        <v>0.31316893000000001</v>
      </c>
      <c r="K129" s="35">
        <v>3.1931648099999999</v>
      </c>
    </row>
    <row r="130" spans="7:11" x14ac:dyDescent="0.2">
      <c r="G130" s="35" t="s">
        <v>22</v>
      </c>
      <c r="H130" s="35" t="s">
        <v>317</v>
      </c>
      <c r="I130" s="35" t="s">
        <v>318</v>
      </c>
      <c r="J130" s="35">
        <v>0.42220237999999999</v>
      </c>
      <c r="K130" s="35">
        <v>2.36853238</v>
      </c>
    </row>
    <row r="131" spans="7:11" x14ac:dyDescent="0.2">
      <c r="G131" s="35" t="s">
        <v>22</v>
      </c>
      <c r="H131" s="35" t="s">
        <v>319</v>
      </c>
      <c r="I131" s="35" t="s">
        <v>320</v>
      </c>
      <c r="J131" s="35">
        <v>5.3459399999999997E-2</v>
      </c>
      <c r="K131" s="35">
        <v>18.705785420000002</v>
      </c>
    </row>
    <row r="132" spans="7:11" x14ac:dyDescent="0.2">
      <c r="G132" s="35" t="s">
        <v>22</v>
      </c>
      <c r="H132" s="35" t="s">
        <v>321</v>
      </c>
      <c r="I132" s="35" t="s">
        <v>322</v>
      </c>
      <c r="J132" s="35">
        <v>0.14764947</v>
      </c>
      <c r="K132" s="35">
        <v>6.7727977700000004</v>
      </c>
    </row>
    <row r="133" spans="7:11" x14ac:dyDescent="0.2">
      <c r="G133" s="35" t="s">
        <v>22</v>
      </c>
      <c r="H133" s="35" t="s">
        <v>323</v>
      </c>
      <c r="I133" s="35" t="s">
        <v>324</v>
      </c>
      <c r="J133" s="35">
        <v>3.2505039999999999E-2</v>
      </c>
      <c r="K133" s="35">
        <v>30.764458340000001</v>
      </c>
    </row>
    <row r="134" spans="7:11" x14ac:dyDescent="0.2">
      <c r="G134" s="35" t="s">
        <v>22</v>
      </c>
      <c r="H134" s="35" t="s">
        <v>325</v>
      </c>
      <c r="I134" s="35" t="s">
        <v>326</v>
      </c>
      <c r="J134" s="35">
        <v>4.3026000000000002E-4</v>
      </c>
      <c r="K134" s="35">
        <v>2324.1617881900002</v>
      </c>
    </row>
    <row r="135" spans="7:11" x14ac:dyDescent="0.2">
      <c r="G135" s="35" t="s">
        <v>22</v>
      </c>
      <c r="H135" s="35" t="s">
        <v>327</v>
      </c>
      <c r="I135" s="35" t="s">
        <v>328</v>
      </c>
      <c r="J135" s="35">
        <v>2.7438110000000002E-2</v>
      </c>
      <c r="K135" s="35">
        <v>36.445655719999998</v>
      </c>
    </row>
    <row r="136" spans="7:11" x14ac:dyDescent="0.2">
      <c r="G136" s="35" t="s">
        <v>22</v>
      </c>
      <c r="H136" s="35" t="s">
        <v>329</v>
      </c>
      <c r="I136" s="35" t="s">
        <v>330</v>
      </c>
      <c r="J136" s="35">
        <v>2.7546999999999999E-4</v>
      </c>
      <c r="K136" s="35">
        <v>3630.1745635900002</v>
      </c>
    </row>
    <row r="137" spans="7:11" x14ac:dyDescent="0.2">
      <c r="G137" s="35" t="s">
        <v>22</v>
      </c>
      <c r="H137" s="35" t="s">
        <v>331</v>
      </c>
      <c r="I137" s="35" t="s">
        <v>332</v>
      </c>
      <c r="J137" s="35">
        <v>2.54454E-2</v>
      </c>
      <c r="K137" s="35">
        <v>39.299833679999999</v>
      </c>
    </row>
    <row r="138" spans="7:11" x14ac:dyDescent="0.2">
      <c r="G138" s="35" t="s">
        <v>22</v>
      </c>
      <c r="H138" s="35" t="s">
        <v>333</v>
      </c>
      <c r="I138" s="35" t="s">
        <v>334</v>
      </c>
      <c r="J138" s="35">
        <v>8.9240000000000006E-5</v>
      </c>
      <c r="K138" s="35">
        <v>11205.38161226</v>
      </c>
    </row>
    <row r="139" spans="7:11" x14ac:dyDescent="0.2">
      <c r="G139" s="35" t="s">
        <v>22</v>
      </c>
      <c r="H139" s="35" t="s">
        <v>335</v>
      </c>
      <c r="I139" s="35" t="s">
        <v>336</v>
      </c>
      <c r="J139" s="35">
        <v>6.3145339999999994E-2</v>
      </c>
      <c r="K139" s="35">
        <v>15.83648178</v>
      </c>
    </row>
    <row r="140" spans="7:11" x14ac:dyDescent="0.2">
      <c r="G140" s="35" t="s">
        <v>22</v>
      </c>
      <c r="H140" s="35" t="s">
        <v>337</v>
      </c>
      <c r="I140" s="35" t="s">
        <v>338</v>
      </c>
      <c r="J140" s="35">
        <v>4.1520000000000002E-5</v>
      </c>
      <c r="K140" s="35">
        <v>24086.943582029999</v>
      </c>
    </row>
    <row r="141" spans="7:11" x14ac:dyDescent="0.2">
      <c r="G141" s="35" t="s">
        <v>22</v>
      </c>
      <c r="H141" s="35" t="s">
        <v>339</v>
      </c>
      <c r="I141" s="35" t="s">
        <v>340</v>
      </c>
      <c r="J141" s="35">
        <v>8.3524500000000008E-3</v>
      </c>
      <c r="K141" s="35">
        <v>119.72529883</v>
      </c>
    </row>
    <row r="142" spans="7:11" x14ac:dyDescent="0.2">
      <c r="G142" s="35" t="s">
        <v>22</v>
      </c>
      <c r="H142" s="35" t="s">
        <v>341</v>
      </c>
      <c r="I142" s="35" t="s">
        <v>342</v>
      </c>
      <c r="J142" s="35">
        <v>0.37219206999999999</v>
      </c>
      <c r="K142" s="35">
        <v>2.6867847899999999</v>
      </c>
    </row>
    <row r="143" spans="7:11" x14ac:dyDescent="0.2">
      <c r="G143" s="35" t="s">
        <v>22</v>
      </c>
      <c r="H143" s="35" t="s">
        <v>343</v>
      </c>
      <c r="I143" s="35" t="s">
        <v>344</v>
      </c>
      <c r="J143" s="35">
        <v>1.61747E-3</v>
      </c>
      <c r="K143" s="35">
        <v>618.25090576000002</v>
      </c>
    </row>
    <row r="144" spans="7:11" x14ac:dyDescent="0.2">
      <c r="G144" s="35" t="s">
        <v>22</v>
      </c>
      <c r="H144" s="35" t="s">
        <v>345</v>
      </c>
      <c r="I144" s="35" t="s">
        <v>346</v>
      </c>
      <c r="J144" s="35">
        <v>0.37088685999999998</v>
      </c>
      <c r="K144" s="35">
        <v>2.6962400400000002</v>
      </c>
    </row>
    <row r="145" spans="7:11" x14ac:dyDescent="0.2">
      <c r="G145" s="35" t="s">
        <v>22</v>
      </c>
      <c r="H145" s="35" t="s">
        <v>347</v>
      </c>
      <c r="I145" s="35" t="s">
        <v>348</v>
      </c>
      <c r="J145" s="35">
        <v>1.6187300000000001E-3</v>
      </c>
      <c r="K145" s="35">
        <v>617.76769434000005</v>
      </c>
    </row>
    <row r="146" spans="7:11" x14ac:dyDescent="0.2">
      <c r="G146" s="35" t="s">
        <v>22</v>
      </c>
      <c r="H146" s="35" t="s">
        <v>349</v>
      </c>
      <c r="I146" s="35" t="s">
        <v>350</v>
      </c>
      <c r="J146" s="35">
        <v>8.9510200000000005E-3</v>
      </c>
      <c r="K146" s="35">
        <v>111.71910975</v>
      </c>
    </row>
    <row r="147" spans="7:11" x14ac:dyDescent="0.2">
      <c r="G147" s="35" t="s">
        <v>22</v>
      </c>
      <c r="H147" s="35" t="s">
        <v>351</v>
      </c>
      <c r="I147" s="35" t="s">
        <v>352</v>
      </c>
      <c r="J147" s="35">
        <v>4.0138800000000001E-3</v>
      </c>
      <c r="K147" s="35">
        <v>249.13571794999999</v>
      </c>
    </row>
    <row r="148" spans="7:11" x14ac:dyDescent="0.2">
      <c r="G148" s="35" t="s">
        <v>22</v>
      </c>
      <c r="H148" s="35" t="s">
        <v>353</v>
      </c>
      <c r="I148" s="35" t="s">
        <v>354</v>
      </c>
      <c r="J148" s="35">
        <v>5.8177590000000001E-2</v>
      </c>
      <c r="K148" s="35">
        <v>17.18874881</v>
      </c>
    </row>
    <row r="149" spans="7:11" x14ac:dyDescent="0.2">
      <c r="G149" s="35" t="s">
        <v>22</v>
      </c>
      <c r="H149" s="35" t="s">
        <v>355</v>
      </c>
      <c r="I149" s="35" t="s">
        <v>356</v>
      </c>
      <c r="J149" s="35">
        <v>5.6215800000000003E-2</v>
      </c>
      <c r="K149" s="35">
        <v>17.788594700000001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2 1 9 3 0 7 6 8 - 5 c d 5 - 4 e 1 c - b 4 8 d - b 3 3 3 b 1 b 0 8 0 7 0 "   x m l n s = " h t t p : / / s c h e m a s . m i c r o s o f t . c o m / D a t a M a s h u p " > A A A A A A w G A A B Q S w M E F A A C A A g A 6 0 C c V U H G a Z q l A A A A 9 g A A A B I A H A B D b 2 5 m a W c v U G F j a 2 F n Z S 5 4 b W w g o h g A K K A U A A A A A A A A A A A A A A A A A A A A A A A A A A A A h Y 9 L C s I w G I S v U r J v X o J I S V P Q h R s L g i B u Q x r b Y P t X m t T 0 b i 4 8 k l e w o l V 3 L m f m G 5 i 5 X 2 8 i G 5 o 6 u p j O 2 R Z S x D B F k Q H d F h b K F P X + G C 9 Q J s V W 6 Z M q T T T C 4 J L B 2 R R V 3 p 8 T Q k I I O M x w 2 5 W E U 8 r I I d / s d G U a F V t w X o E 2 6 N M q / r e Q F P v X G M k x Y w z P K c d U k M k U u Y U v w M e 9 z / T H F K u + 9 n 1 n p I F 4 v R R k k o K 8 P 8 g H U E s D B B Q A A g A I A O t A n F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r Q J x V 4 W m x i Q U D A A B T C A A A E w A c A E Z v c m 1 1 b G F z L 1 N l Y 3 R p b 2 4 x L m 0 g o h g A K K A U A A A A A A A A A A A A A A A A A A A A A A A A A A A A l V V t b 9 o w E P 6 O x H + I U m m i k g l l X W m 7 q p p C Q C 0 r b 0 p C y 1 Z N l Z O Y N l o S Z 7 Z T Q I j / P t u h I y S B r k h 5 u / P d P f f 4 / E C R y 3 w c K V b 6 b F 5 V K 9 U K f Y E E e U p C P e V a C R C r V h T + s 3 B C X M Q t 0 z D Q b O g E i N Y e k K M Z O G I o Y r S m v j A W f 2 0 0 5 v O 5 N g s w Z A Q y R D U X h w 0 P + s G y w R N q i z B Q j 4 9 B m v J I N V 5 g 9 M x r 2 c s Y q T y 3 z K v Z B E Z 0 h k l o 4 C A J I + G k t b Q + W K 1 U 5 r M A q U B h 3 K 4 w t G B r o K z U w I 9 + F 4 y 8 X L / M 7 i H q E j 8 W P R c T c U g J f C 5 W c C B F R k I I i t x l w R k n T o f 3 + 2 b 3 + D v z Q 7 T J S F k 7 8 Q O v d M X 6 j Q 6 f o Z B z k G N l d b J + F J 5 f p a Q 1 3 2 F N R H 6 Q s 0 P c H O r y I D 3 C O Y R h E Q K D 5 B m x v X G p u z Q S L V x J h J k B F C W h g 4 h 0 + 9 E r I v Q d b 2 d P r + v t i J o o x K + c 7 Z R V u u U 7 d W z M t f y 2 g C 3 n b z T n m M 2 Q m a W n D N o O H E w 8 R M o B S d c W U R 4 6 K G x S k f 5 d x n M s 7 n K e Q W V h w n g h E 8 8 z e I S x V o Z Y D m S + 8 E g s 0 n T q o s j z o 2 e + B d W K H 5 U V y I r U E T 9 c X G X Y N 7 o M H R x c t 4 1 b 0 L Y N 0 L V v w W h w A 6 Y D E 0 x N n V / j T 8 b A e B q b o y d 9 3 H u 6 6 / 6 4 9 s 4 v W i 3 U g v U L 5 6 R V / 9 K 8 P K / D M y l D R d H 7 T n G k d b C b h F z r S n S P c u G L C a 7 D 2 O e K 5 0 c h J L 8 R c 2 E s 9 e + 1 2 X D J M m Y 8 P u 2 3 8 S f B H H Z j F z y c W D b Q 7 / U p k G 0 M 2 7 K V 9 s T q A E O / 6 w L D H I G O 3 g O d 0 U 1 X d s i v B 9 C d m B b o T 4 a 6 u B n y b Q o G u t 0 z w L A 7 H U k a x k M b W L e 9 N r D 6 w w 6 w R n 3 A k x r i Z g N R N E M T m N o / / 5 M q p w 4 / N 0 8 v 0 e l s h s 7 P t r r O Z Q F y z l L y H s V X R r y w m C i x l w y n c y I I N 5 H L h 0 S z s b T U R M h 2 u L q L G E Y e j 7 i H Q Z L 5 m 0 j t a W g 6 W r X S / H x u 0 0 h x 8 F O q h U 1 u g S r V Q L q 1 r S v 9 3 i z Y B 2 T j P w w n h z 2 X W 9 T m e 5 A F I R 2 a N B 4 u L N d 8 p P i / m o V K U t m J 7 6 J S I N r G t X M e 9 y K 6 + g t Q S w E C L Q A U A A I A C A D r Q J x V Q c Z p m q U A A A D 2 A A A A E g A A A A A A A A A A A A A A A A A A A A A A Q 2 9 u Z m l n L 1 B h Y 2 t h Z 2 U u e G 1 s U E s B A i 0 A F A A C A A g A 6 0 C c V Q / K 6 a u k A A A A 6 Q A A A B M A A A A A A A A A A A A A A A A A 8 Q A A A F t D b 2 5 0 Z W 5 0 X 1 R 5 c G V z X S 5 4 b W x Q S w E C L Q A U A A I A C A D r Q J x V 4 W m x i Q U D A A B T C A A A E w A A A A A A A A A A A A A A A A D i A Q A A R m 9 y b X V s Y X M v U 2 V j d G l v b j E u b V B L B Q Y A A A A A A w A D A M I A A A A 0 B Q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r H A A A A A A A A E k c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1 c 2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d X N k I i A v P j x F b n R y e S B U e X B l P S J G a W x s Z W R D b 2 1 w b G V 0 Z V J l c 3 V s d F R v V 2 9 y a 3 N o Z W V 0 I i B W Y W x 1 Z T 0 i b D E i I C 8 + P E V u d H J 5 I F R 5 c G U 9 I l F 1 Z X J 5 S U Q i I F Z h b H V l P S J z Z T J h Y T g 2 M j k t N D U 2 M S 0 0 Z T N l L W I 5 Y T A t N D M 5 O W M 3 M T c 3 Y W Z i I i A v P j x F b n R y e S B U e X B l P S J G a W x s T G F z d F V w Z G F 0 Z W Q i I F Z h b H V l P S J k M j A y M i 0 x M i 0 y O F Q w N z o w N z o y M i 4 4 N D Q 2 N z c 3 W i I g L z 4 8 R W 5 0 c n k g V H l w Z T 0 i R m l s b E V y c m 9 y Q 2 9 1 b n Q i I F Z h b H V l P S J s M C I g L z 4 8 R W 5 0 c n k g V H l w Z T 0 i R m l s b E N v b H V t b l R 5 c G V z I i B W Y W x 1 Z T 0 i c 0 J n W U d C U V U 9 I i A v P j x F b n R y e S B U e X B l P S J G a W x s R X J y b 3 J D b 2 R l I i B W Y W x 1 Z T 0 i c 1 V u a 2 5 v d 2 4 i I C 8 + P E V u d H J 5 I F R 5 c G U 9 I k Z p b G x D b 2 x 1 b W 5 O Y W 1 l c y I g V m F s d W U 9 I n N b J n F 1 b 3 Q 7 Y m F z Z U N 1 c n J l b m N 5 J n F 1 b 3 Q 7 L C Z x d W 9 0 O 3 R h c m d l d E N 1 c n J l b m N 5 J n F 1 b 3 Q 7 L C Z x d W 9 0 O 3 R h c m d l d E 5 h b W U m c X V v d D s s J n F 1 b 3 Q 7 a W 5 2 Z X J z Z V J h d G U m c X V v d D s s J n F 1 b 3 Q 7 Z X h j a G F u Z 2 V S Y X R l J n F 1 b 3 Q 7 X S I g L z 4 8 R W 5 0 c n k g V H l w Z T 0 i R m l s b E N v d W 5 0 I i B W Y W x 1 Z T 0 i b D E 0 O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1 c 2 Q v Q X V 0 b 1 J l b W 9 2 Z W R D b 2 x 1 b W 5 z M S 5 7 Y m F z Z U N 1 c n J l b m N 5 L D B 9 J n F 1 b 3 Q 7 L C Z x d W 9 0 O 1 N l Y 3 R p b 2 4 x L 3 V z Z C 9 B d X R v U m V t b 3 Z l Z E N v b H V t b n M x L n t 0 Y X J n Z X R D d X J y Z W 5 j e S w x f S Z x d W 9 0 O y w m c X V v d D t T Z W N 0 a W 9 u M S 9 1 c 2 Q v Q X V 0 b 1 J l b W 9 2 Z W R D b 2 x 1 b W 5 z M S 5 7 d G F y Z 2 V 0 T m F t Z S w y f S Z x d W 9 0 O y w m c X V v d D t T Z W N 0 a W 9 u M S 9 1 c 2 Q v Q X V 0 b 1 J l b W 9 2 Z W R D b 2 x 1 b W 5 z M S 5 7 a W 5 2 Z X J z Z V J h d G U s M 3 0 m c X V v d D s s J n F 1 b 3 Q 7 U 2 V j d G l v b j E v d X N k L 0 F 1 d G 9 S Z W 1 v d m V k Q 2 9 s d W 1 u c z E u e 2 V 4 Y 2 h h b m d l U m F 0 Z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1 c 2 Q v Q X V 0 b 1 J l b W 9 2 Z W R D b 2 x 1 b W 5 z M S 5 7 Y m F z Z U N 1 c n J l b m N 5 L D B 9 J n F 1 b 3 Q 7 L C Z x d W 9 0 O 1 N l Y 3 R p b 2 4 x L 3 V z Z C 9 B d X R v U m V t b 3 Z l Z E N v b H V t b n M x L n t 0 Y X J n Z X R D d X J y Z W 5 j e S w x f S Z x d W 9 0 O y w m c X V v d D t T Z W N 0 a W 9 u M S 9 1 c 2 Q v Q X V 0 b 1 J l b W 9 2 Z W R D b 2 x 1 b W 5 z M S 5 7 d G F y Z 2 V 0 T m F t Z S w y f S Z x d W 9 0 O y w m c X V v d D t T Z W N 0 a W 9 u M S 9 1 c 2 Q v Q X V 0 b 1 J l b W 9 2 Z W R D b 2 x 1 b W 5 z M S 5 7 a W 5 2 Z X J z Z V J h d G U s M 3 0 m c X V v d D s s J n F 1 b 3 Q 7 U 2 V j d G l v b j E v d X N k L 0 F 1 d G 9 S Z W 1 v d m V k Q 2 9 s d W 1 u c z E u e 2 V 4 Y 2 h h b m d l U m F 0 Z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d X N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V z Z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V z Z C 9 p d G V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X N k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V z Z C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V z Z C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X N k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Y X R l c 3 Q l M 0 Z z e W 1 i b 2 w l M 0 R C Q 0 g l M k N C V E M l M k N F V E g l M k N P T U c l M k N Y T V I l M k N Y U k E l M k N Y U l A l M j Z D T U N f U F J P X 0 F Q S V 9 L R V k l M 0 R k N z g 2 N m U 2 Y S 0 4 Y j A 2 L T Q x O T c t Y T V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2 x h d G V z d F 9 z e W 1 i b 2 x f Q k N I X 0 J U Q 1 9 F V E h f T 0 1 H X 1 h N U l 9 Y U k F f W F J Q X 0 N N Q 1 9 Q U k 9 f Q V B J X 0 t F W V 9 k N z g 2 N m U 2 Y V 8 4 Y j A 2 X z Q x O T d f Y T V l I i A v P j x F b n R y e S B U e X B l P S J G a W x s Z W R D b 2 1 w b G V 0 Z V J l c 3 V s d F R v V 2 9 y a 3 N o Z W V 0 I i B W Y W x 1 Z T 0 i b D E i I C 8 + P E V u d H J 5 I F R 5 c G U 9 I l F 1 Z X J 5 S U Q i I F Z h b H V l P S J z N T Z i N z Y x M m I t N j A 2 N S 0 0 O D B i L T h i M z Q t O W E 0 Z G Y 3 N G J i M 2 R k I i A v P j x F b n R y e S B U e X B l P S J G a W x s V G 9 E Y X R h T W 9 k Z W x F b m F i b G V k I i B W Y W x 1 Z T 0 i b D A i I C 8 + P E V u d H J 5 I F R 5 c G U 9 I k Z p b G x P Y m p l Y 3 R U e X B l I i B W Y W x 1 Z T 0 i c 1 R h Y m x l I i A v P j x F b n R y e S B U e X B l P S J G a W x s T G F z d F V w Z G F 0 Z W Q i I F Z h b H V l P S J k M j A y M i 0 x M i 0 y O F Q w N z o w N z o y M i 4 4 O T E 5 N T A z W i I g L z 4 8 R W 5 0 c n k g V H l w Z T 0 i R m l s b E V y c m 9 y Q 2 9 1 b n Q i I F Z h b H V l P S J s M C I g L z 4 8 R W 5 0 c n k g V H l w Z T 0 i R m l s b E N v b H V t b l R 5 c G V z I i B W Y W x 1 Z T 0 i c 0 J n Q U E i I C 8 + P E V u d H J 5 I F R 5 c G U 9 I k Z p b G x F c n J v c k N v Z G U i I F Z h b H V l P S J z V W 5 r b m 9 3 b i I g L z 4 8 R W 5 0 c n k g V H l w Z T 0 i R m l s b E N v b H V t b k 5 h b W V z I i B W Y W x 1 Z T 0 i c 1 s m c X V v d D t O Y W 1 l J n F 1 b 3 Q 7 L C Z x d W 9 0 O 1 Z h b H V l L n N 5 b W J v b C Z x d W 9 0 O y w m c X V v d D t W Y W x 1 Z S 5 x d W 9 0 Z S 5 V U 0 Q u c H J p Y 2 U m c X V v d D t d I i A v P j x F b n R y e S B U e X B l P S J G a W x s Q 2 9 1 b n Q i I F Z h b H V l P S J s M z A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G F 0 Z X N 0 P 3 N 5 b W J v b D 1 C Q 0 g s Q l R D L E V U S C x P T U c s W E 1 S L F h S Q S x Y U l B c d T A w M j Z D T U N f U F J P X 0 F Q S V 9 L R V k 9 Z D c 4 N j Z l N m E t O G I w N i 0 0 M T k 3 L W E 1 Z S 9 B d X R v U m V t b 3 Z l Z E N v b H V t b n M x L n t O Y W 1 l L D B 9 J n F 1 b 3 Q 7 L C Z x d W 9 0 O 1 N l Y 3 R p b 2 4 x L 2 x h d G V z d D 9 z e W 1 i b 2 w 9 Q k N I L E J U Q y x F V E g s T 0 1 H L F h N U i x Y U k E s W F J Q X H U w M D I 2 Q 0 1 D X 1 B S T 1 9 B U E l f S 0 V Z P W Q 3 O D Y 2 Z T Z h L T h i M D Y t N D E 5 N y 1 h N W U v Q X V 0 b 1 J l b W 9 2 Z W R D b 2 x 1 b W 5 z M S 5 7 V m F s d W U u c 3 l t Y m 9 s L D F 9 J n F 1 b 3 Q 7 L C Z x d W 9 0 O 1 N l Y 3 R p b 2 4 x L 2 x h d G V z d D 9 z e W 1 i b 2 w 9 Q k N I L E J U Q y x F V E g s T 0 1 H L F h N U i x Y U k E s W F J Q X H U w M D I 2 Q 0 1 D X 1 B S T 1 9 B U E l f S 0 V Z P W Q 3 O D Y 2 Z T Z h L T h i M D Y t N D E 5 N y 1 h N W U v Q X V 0 b 1 J l b W 9 2 Z W R D b 2 x 1 b W 5 z M S 5 7 V m F s d W U u c X V v d G U u V V N E L n B y a W N l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2 x h d G V z d D 9 z e W 1 i b 2 w 9 Q k N I L E J U Q y x F V E g s T 0 1 H L F h N U i x Y U k E s W F J Q X H U w M D I 2 Q 0 1 D X 1 B S T 1 9 B U E l f S 0 V Z P W Q 3 O D Y 2 Z T Z h L T h i M D Y t N D E 5 N y 1 h N W U v Q X V 0 b 1 J l b W 9 2 Z W R D b 2 x 1 b W 5 z M S 5 7 T m F t Z S w w f S Z x d W 9 0 O y w m c X V v d D t T Z W N 0 a W 9 u M S 9 s Y X R l c 3 Q / c 3 l t Y m 9 s P U J D S C x C V E M s R V R I L E 9 N R y x Y T V I s W F J B L F h S U F x 1 M D A y N k N N Q 1 9 Q U k 9 f Q V B J X 0 t F W T 1 k N z g 2 N m U 2 Y S 0 4 Y j A 2 L T Q x O T c t Y T V l L 0 F 1 d G 9 S Z W 1 v d m V k Q 2 9 s d W 1 u c z E u e 1 Z h b H V l L n N 5 b W J v b C w x f S Z x d W 9 0 O y w m c X V v d D t T Z W N 0 a W 9 u M S 9 s Y X R l c 3 Q / c 3 l t Y m 9 s P U J D S C x C V E M s R V R I L E 9 N R y x Y T V I s W F J B L F h S U F x 1 M D A y N k N N Q 1 9 Q U k 9 f Q V B J X 0 t F W T 1 k N z g 2 N m U 2 Y S 0 4 Y j A 2 L T Q x O T c t Y T V l L 0 F 1 d G 9 S Z W 1 v d m V k Q 2 9 s d W 1 u c z E u e 1 Z h b H V l L n F 1 b 3 R l L l V T R C 5 w c m l j Z S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b G F 0 Z X N 0 J T N G c 3 l t Y m 9 s J T N E Q k N I J T J D Q l R D J T J D R V R I J T J D T 0 1 H J T J D W E 1 S J T J D W F J B J T J D W F J Q J T I 2 Q 0 1 D X 1 B S T 1 9 B U E l f S 0 V Z J T N E Z D c 4 N j Z l N m E t O G I w N i 0 0 M T k 3 L W E 1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Y X R l c 3 Q l M 0 Z z e W 1 i b 2 w l M 0 R C Q 0 g l M k N C V E M l M k N F V E g l M k N P T U c l M k N Y T V I l M k N Y U k E l M k N Y U l A l M j Z D T U N f U F J P X 0 F Q S V 9 L R V k l M 0 R k N z g 2 N m U 2 Y S 0 4 Y j A 2 L T Q x O T c t Y T V l L 2 R h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Y X R l c 3 Q l M 0 Z z e W 1 i b 2 w l M 0 R C Q 0 g l M k N C V E M l M k N F V E g l M k N P T U c l M k N Y T V I l M k N Y U k E l M k N Y U l A l M j Z D T U N f U F J P X 0 F Q S V 9 L R V k l M 0 R k N z g 2 N m U 2 Y S 0 4 Y j A 2 L T Q x O T c t Y T V l L 0 N v b n Z l c n R l Z C U y M H R v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Y X R l c 3 Q l M 0 Z z e W 1 i b 2 w l M 0 R C Q 0 g l M k N C V E M l M k N F V E g l M k N P T U c l M k N Y T V I l M k N Y U k E l M k N Y U l A l M j Z D T U N f U F J P X 0 F Q S V 9 L R V k l M 0 R k N z g 2 N m U 2 Y S 0 4 Y j A 2 L T Q x O T c t Y T V l L 0 V 4 c G F u Z G V k J T I w V m F s d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Y X R l c 3 Q l M 0 Z z e W 1 i b 2 w l M 0 R C Q 0 g l M k N C V E M l M k N F V E g l M k N P T U c l M k N Y T V I l M k N Y U k E l M k N Y U l A l M j Z D T U N f U F J P X 0 F Q S V 9 L R V k l M 0 R k N z g 2 N m U 2 Y S 0 4 Y j A 2 L T Q x O T c t Y T V l L 0 V 4 c G F u Z G V k J T I w V m F s d W U u c X V v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Y X R l c 3 Q l M 0 Z z e W 1 i b 2 w l M 0 R C Q 0 g l M k N C V E M l M k N F V E g l M k N P T U c l M k N Y T V I l M k N Y U k E l M k N Y U l A l M j Z D T U N f U F J P X 0 F Q S V 9 L R V k l M 0 R k N z g 2 N m U 2 Y S 0 4 Y j A 2 L T Q x O T c t Y T V l L 0 V 4 c G F u Z G V k J T I w V m F s d W U u c X V v d G U u V V N E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H o I S 9 M Z F 5 5 L t q 7 r Q N d E s U c A A A A A A g A A A A A A E G Y A A A A B A A A g A A A A I z 6 Y F 3 F x M / C V x Y O r 2 s 4 F 4 + c A f a F h 6 r R R v k c x a 9 b 4 u w c A A A A A D o A A A A A C A A A g A A A A 6 0 Z X n A h V S 9 l d e 0 E Z F I R b H r P U j P 5 0 / 9 T d 9 O a 9 y s X g 7 1 p Q A A A A 1 f a j 6 b g u T X b 9 o s q K Y K h L F 5 t J 0 t H p L B b P k i i L M z z t r i 6 M q B F + D W 0 s 7 Y 7 T b A 6 U X 5 J K 1 9 F y V N F W I X l s l L N 7 h / 3 R F F v k V d L G v H 4 l 3 T V a v T A 2 o y V A A A A A C Y B g V R W z N v M n / n T A 8 9 N J h K B + p D U t 2 4 y X z D 4 C z h i A i E y E A 3 a i F 1 3 j u Y c A Z n W / J f W u H Y 4 m O w Z i d H f J / 0 b s a a e 3 v g = = < / D a t a M a s h u p > 
</file>

<file path=customXml/itemProps1.xml><?xml version="1.0" encoding="utf-8"?>
<ds:datastoreItem xmlns:ds="http://schemas.openxmlformats.org/officeDocument/2006/customXml" ds:itemID="{9447E815-6D09-4B07-A5E9-A0EE610C2C8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Stato patrimoniale</vt:lpstr>
      <vt:lpstr>Per tipo</vt:lpstr>
      <vt:lpstr>Per classe</vt:lpstr>
      <vt:lpstr>Per valuta</vt:lpstr>
      <vt:lpstr>Per Area</vt:lpstr>
      <vt:lpstr>Azionario per Area</vt:lpstr>
      <vt:lpstr>Valute</vt:lpstr>
      <vt:lpstr>ValuteAutoDownload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Paolo</cp:lastModifiedBy>
  <dcterms:created xsi:type="dcterms:W3CDTF">2022-12-10T21:56:41Z</dcterms:created>
  <dcterms:modified xsi:type="dcterms:W3CDTF">2022-12-28T07:15:47Z</dcterms:modified>
</cp:coreProperties>
</file>