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Videos\finanza\"/>
    </mc:Choice>
  </mc:AlternateContent>
  <xr:revisionPtr revIDLastSave="0" documentId="8_{95A3B2D1-128F-4CB8-9E72-8DDAC5F57B99}" xr6:coauthVersionLast="47" xr6:coauthVersionMax="47" xr10:uidLastSave="{00000000-0000-0000-0000-000000000000}"/>
  <bookViews>
    <workbookView xWindow="3855" yWindow="3855" windowWidth="18900" windowHeight="10965" tabRatio="780" xr2:uid="{60B8B81D-82C2-4B9F-8F3A-187919BDBFDC}"/>
  </bookViews>
  <sheets>
    <sheet name="MAIN" sheetId="19" r:id="rId1"/>
    <sheet name="Bond Tf 1" sheetId="8" r:id="rId2"/>
    <sheet name="Bond Tf 2" sheetId="10" r:id="rId3"/>
    <sheet name="Bond Tf 3" sheetId="11" r:id="rId4"/>
    <sheet name="Bond Tf 4" sheetId="12" r:id="rId5"/>
    <sheet name="Bond Tf 5" sheetId="13" r:id="rId6"/>
    <sheet name="Bond Tf 6" sheetId="14" r:id="rId7"/>
    <sheet name="Bond Tf 7" sheetId="15" r:id="rId8"/>
    <sheet name="Bond Tf 8" sheetId="21" r:id="rId9"/>
    <sheet name="Bond Tf 9" sheetId="22" r:id="rId10"/>
    <sheet name="Bond Tf 10" sheetId="23" r:id="rId11"/>
    <sheet name="Bond Tf 11" sheetId="24" r:id="rId12"/>
    <sheet name="Bond Tf 12" sheetId="25" r:id="rId13"/>
    <sheet name="Bond Tf 13" sheetId="26" r:id="rId14"/>
    <sheet name="White list" sheetId="9" r:id="rId15"/>
    <sheet name="Elenchi" sheetId="20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6" l="1"/>
  <c r="B7" i="26"/>
  <c r="B9" i="26" s="1"/>
  <c r="B6" i="26"/>
  <c r="B3" i="26"/>
  <c r="C31" i="26"/>
  <c r="G3" i="26"/>
  <c r="J15" i="19"/>
  <c r="B15" i="26" s="1"/>
  <c r="B13" i="25"/>
  <c r="B7" i="25"/>
  <c r="B9" i="25" s="1"/>
  <c r="B6" i="25"/>
  <c r="B3" i="25"/>
  <c r="C31" i="25"/>
  <c r="G3" i="25"/>
  <c r="J14" i="19"/>
  <c r="B13" i="24"/>
  <c r="B7" i="24"/>
  <c r="C10" i="24" s="1"/>
  <c r="B6" i="24"/>
  <c r="B3" i="24"/>
  <c r="C31" i="24"/>
  <c r="G3" i="24"/>
  <c r="J13" i="19"/>
  <c r="B15" i="24" s="1"/>
  <c r="J12" i="19"/>
  <c r="B15" i="23" s="1"/>
  <c r="B13" i="23"/>
  <c r="B7" i="23"/>
  <c r="B9" i="23" s="1"/>
  <c r="B6" i="23"/>
  <c r="B3" i="23"/>
  <c r="C31" i="23"/>
  <c r="G3" i="23"/>
  <c r="B13" i="22"/>
  <c r="B7" i="22"/>
  <c r="B9" i="22" s="1"/>
  <c r="B6" i="22"/>
  <c r="B3" i="22"/>
  <c r="C31" i="22"/>
  <c r="G3" i="22"/>
  <c r="J11" i="19"/>
  <c r="B15" i="22" s="1"/>
  <c r="B13" i="21"/>
  <c r="B7" i="21"/>
  <c r="C10" i="21" s="1"/>
  <c r="B6" i="21"/>
  <c r="B3" i="21"/>
  <c r="C31" i="21"/>
  <c r="G3" i="21"/>
  <c r="J10" i="19"/>
  <c r="B15" i="21" s="1"/>
  <c r="F4" i="19"/>
  <c r="F5" i="19" s="1"/>
  <c r="F6" i="19" s="1"/>
  <c r="F7" i="19" s="1"/>
  <c r="B7" i="11"/>
  <c r="B8" i="11" s="1"/>
  <c r="B7" i="8"/>
  <c r="C10" i="8" s="1"/>
  <c r="L4" i="19"/>
  <c r="L5" i="19" s="1"/>
  <c r="L6" i="19" s="1"/>
  <c r="L7" i="19" s="1"/>
  <c r="L8" i="19" s="1"/>
  <c r="L9" i="19" s="1"/>
  <c r="B20" i="15" s="1"/>
  <c r="M4" i="19"/>
  <c r="M5" i="19" s="1"/>
  <c r="M6" i="19" s="1"/>
  <c r="M7" i="19" s="1"/>
  <c r="M8" i="19" s="1"/>
  <c r="K4" i="19"/>
  <c r="K5" i="19" s="1"/>
  <c r="B13" i="15"/>
  <c r="B7" i="14"/>
  <c r="B8" i="14" s="1"/>
  <c r="B7" i="15"/>
  <c r="B8" i="15" s="1"/>
  <c r="B6" i="15"/>
  <c r="B3" i="15"/>
  <c r="B13" i="14"/>
  <c r="B6" i="14"/>
  <c r="B3" i="14"/>
  <c r="B13" i="13"/>
  <c r="B7" i="13"/>
  <c r="B8" i="13" s="1"/>
  <c r="B6" i="13"/>
  <c r="B3" i="13"/>
  <c r="B13" i="12"/>
  <c r="B7" i="12"/>
  <c r="B8" i="12" s="1"/>
  <c r="B6" i="12"/>
  <c r="B3" i="12"/>
  <c r="B13" i="11"/>
  <c r="B6" i="11"/>
  <c r="B3" i="11"/>
  <c r="B13" i="10"/>
  <c r="B7" i="10"/>
  <c r="C10" i="10" s="1"/>
  <c r="B6" i="10"/>
  <c r="B3" i="10"/>
  <c r="B21" i="8"/>
  <c r="C21" i="8" s="1"/>
  <c r="B20" i="8"/>
  <c r="B19" i="8"/>
  <c r="B13" i="8"/>
  <c r="B6" i="8"/>
  <c r="B4" i="8"/>
  <c r="B3" i="8"/>
  <c r="J4" i="19"/>
  <c r="B15" i="10" s="1"/>
  <c r="J5" i="19"/>
  <c r="B15" i="11" s="1"/>
  <c r="J6" i="19"/>
  <c r="B15" i="12" s="1"/>
  <c r="J7" i="19"/>
  <c r="B15" i="13" s="1"/>
  <c r="J8" i="19"/>
  <c r="B15" i="14" s="1"/>
  <c r="J9" i="19"/>
  <c r="B15" i="15" s="1"/>
  <c r="J3" i="19"/>
  <c r="B15" i="8" s="1"/>
  <c r="C31" i="15"/>
  <c r="G3" i="15"/>
  <c r="C31" i="14"/>
  <c r="G3" i="14"/>
  <c r="C31" i="13"/>
  <c r="G3" i="13"/>
  <c r="C31" i="12"/>
  <c r="G3" i="12"/>
  <c r="C31" i="11"/>
  <c r="G3" i="11"/>
  <c r="C31" i="10"/>
  <c r="G3" i="10"/>
  <c r="G3" i="8"/>
  <c r="C31" i="8"/>
  <c r="B8" i="10" l="1"/>
  <c r="B8" i="25"/>
  <c r="C10" i="22"/>
  <c r="B8" i="26"/>
  <c r="C10" i="25"/>
  <c r="B15" i="25"/>
  <c r="C10" i="26"/>
  <c r="B8" i="24"/>
  <c r="B9" i="24"/>
  <c r="C15" i="24"/>
  <c r="B8" i="23"/>
  <c r="B16" i="23"/>
  <c r="C10" i="23"/>
  <c r="C15" i="23"/>
  <c r="L10" i="19"/>
  <c r="C15" i="22"/>
  <c r="B8" i="22"/>
  <c r="B16" i="22"/>
  <c r="A31" i="22"/>
  <c r="A32" i="22"/>
  <c r="B9" i="21"/>
  <c r="B8" i="21"/>
  <c r="B16" i="21"/>
  <c r="C10" i="13"/>
  <c r="C10" i="14"/>
  <c r="C10" i="15"/>
  <c r="C10" i="12"/>
  <c r="M9" i="19"/>
  <c r="C10" i="11"/>
  <c r="B9" i="8"/>
  <c r="B8" i="8"/>
  <c r="B9" i="11"/>
  <c r="B9" i="10"/>
  <c r="B19" i="10"/>
  <c r="B21" i="10"/>
  <c r="C21" i="10" s="1"/>
  <c r="B22" i="8"/>
  <c r="B23" i="8" s="1"/>
  <c r="B20" i="10"/>
  <c r="B9" i="14"/>
  <c r="B9" i="13"/>
  <c r="A32" i="15"/>
  <c r="A32" i="14"/>
  <c r="A32" i="13"/>
  <c r="A32" i="12"/>
  <c r="A32" i="11"/>
  <c r="A32" i="10"/>
  <c r="B10" i="8"/>
  <c r="B5" i="8"/>
  <c r="A32" i="8"/>
  <c r="K6" i="19"/>
  <c r="K7" i="19" s="1"/>
  <c r="B19" i="11"/>
  <c r="B4" i="10"/>
  <c r="B4" i="11"/>
  <c r="B4" i="12"/>
  <c r="F8" i="19"/>
  <c r="F9" i="19" s="1"/>
  <c r="F10" i="19" s="1"/>
  <c r="B21" i="14"/>
  <c r="C21" i="14" s="1"/>
  <c r="B21" i="11"/>
  <c r="C21" i="11" s="1"/>
  <c r="B21" i="12"/>
  <c r="C21" i="12" s="1"/>
  <c r="B21" i="13"/>
  <c r="C21" i="13" s="1"/>
  <c r="B20" i="14"/>
  <c r="B20" i="11"/>
  <c r="B20" i="12"/>
  <c r="B20" i="13"/>
  <c r="A31" i="15"/>
  <c r="B16" i="15"/>
  <c r="C15" i="15"/>
  <c r="B9" i="15"/>
  <c r="A31" i="14"/>
  <c r="B16" i="14"/>
  <c r="C15" i="14"/>
  <c r="B16" i="13"/>
  <c r="A31" i="13"/>
  <c r="C15" i="13"/>
  <c r="B16" i="12"/>
  <c r="A31" i="12"/>
  <c r="C15" i="12"/>
  <c r="B9" i="12"/>
  <c r="C15" i="11"/>
  <c r="A31" i="11"/>
  <c r="B16" i="11"/>
  <c r="B16" i="10"/>
  <c r="A31" i="10"/>
  <c r="C15" i="10"/>
  <c r="C15" i="8"/>
  <c r="B16" i="8"/>
  <c r="A31" i="8"/>
  <c r="B5" i="12" l="1"/>
  <c r="B5" i="11"/>
  <c r="B10" i="10"/>
  <c r="B11" i="10" s="1"/>
  <c r="B12" i="10" s="1"/>
  <c r="D32" i="8"/>
  <c r="B24" i="8"/>
  <c r="Q3" i="19" s="1"/>
  <c r="R3" i="19" s="1"/>
  <c r="O3" i="19"/>
  <c r="B17" i="8"/>
  <c r="D31" i="8" s="1"/>
  <c r="B18" i="8"/>
  <c r="A31" i="26"/>
  <c r="C15" i="26"/>
  <c r="A32" i="26"/>
  <c r="B16" i="26"/>
  <c r="A31" i="25"/>
  <c r="C15" i="25"/>
  <c r="A32" i="25"/>
  <c r="B16" i="25"/>
  <c r="A32" i="24"/>
  <c r="A31" i="24"/>
  <c r="B16" i="24"/>
  <c r="A31" i="23"/>
  <c r="A32" i="23"/>
  <c r="B4" i="21"/>
  <c r="F11" i="19"/>
  <c r="B20" i="21"/>
  <c r="L11" i="19"/>
  <c r="A33" i="22"/>
  <c r="B32" i="22"/>
  <c r="C32" i="22" s="1"/>
  <c r="B21" i="15"/>
  <c r="C21" i="15" s="1"/>
  <c r="B22" i="15" s="1"/>
  <c r="B23" i="15" s="1"/>
  <c r="M10" i="19"/>
  <c r="A31" i="21"/>
  <c r="C15" i="21"/>
  <c r="A32" i="21"/>
  <c r="B19" i="12"/>
  <c r="B22" i="11"/>
  <c r="B23" i="11" s="1"/>
  <c r="B22" i="14"/>
  <c r="B23" i="14" s="1"/>
  <c r="B11" i="8"/>
  <c r="B12" i="8" s="1"/>
  <c r="B22" i="12"/>
  <c r="B23" i="12" s="1"/>
  <c r="B22" i="13"/>
  <c r="B23" i="13" s="1"/>
  <c r="B22" i="10"/>
  <c r="B23" i="10" s="1"/>
  <c r="B5" i="10"/>
  <c r="B10" i="12"/>
  <c r="B10" i="11"/>
  <c r="B19" i="13"/>
  <c r="K8" i="19"/>
  <c r="B4" i="13"/>
  <c r="D32" i="12" l="1"/>
  <c r="D32" i="11"/>
  <c r="B24" i="13"/>
  <c r="Q7" i="19" s="1"/>
  <c r="R7" i="19" s="1"/>
  <c r="D32" i="10"/>
  <c r="B17" i="10"/>
  <c r="N4" i="19" s="1"/>
  <c r="B10" i="21"/>
  <c r="B18" i="10"/>
  <c r="B24" i="12"/>
  <c r="Q6" i="19" s="1"/>
  <c r="R6" i="19" s="1"/>
  <c r="B24" i="11"/>
  <c r="Q5" i="19" s="1"/>
  <c r="R5" i="19" s="1"/>
  <c r="O4" i="19"/>
  <c r="B24" i="10"/>
  <c r="Q4" i="19" s="1"/>
  <c r="R4" i="19" s="1"/>
  <c r="B32" i="26"/>
  <c r="C32" i="26" s="1"/>
  <c r="A33" i="24"/>
  <c r="B32" i="25"/>
  <c r="C32" i="25" s="1"/>
  <c r="B32" i="23"/>
  <c r="C32" i="23" s="1"/>
  <c r="B11" i="12"/>
  <c r="B12" i="12" s="1"/>
  <c r="O6" i="19"/>
  <c r="B11" i="21"/>
  <c r="B12" i="21" s="1"/>
  <c r="B18" i="11"/>
  <c r="O5" i="19"/>
  <c r="N3" i="19"/>
  <c r="B17" i="12"/>
  <c r="B5" i="21"/>
  <c r="A33" i="26"/>
  <c r="A33" i="25"/>
  <c r="B32" i="24"/>
  <c r="C32" i="24" s="1"/>
  <c r="B20" i="22"/>
  <c r="L12" i="19"/>
  <c r="B4" i="22"/>
  <c r="F12" i="19"/>
  <c r="A33" i="23"/>
  <c r="B17" i="21"/>
  <c r="B21" i="21"/>
  <c r="C21" i="21" s="1"/>
  <c r="B22" i="21" s="1"/>
  <c r="B23" i="21" s="1"/>
  <c r="M11" i="19"/>
  <c r="A34" i="22"/>
  <c r="B33" i="22"/>
  <c r="C33" i="22" s="1"/>
  <c r="A33" i="21"/>
  <c r="B32" i="21"/>
  <c r="C32" i="21" s="1"/>
  <c r="B11" i="11"/>
  <c r="B12" i="11" s="1"/>
  <c r="B17" i="11"/>
  <c r="N5" i="19" s="1"/>
  <c r="K9" i="19"/>
  <c r="B19" i="14"/>
  <c r="B4" i="15"/>
  <c r="B24" i="15" s="1"/>
  <c r="Q9" i="19" s="1"/>
  <c r="R9" i="19" s="1"/>
  <c r="B4" i="14"/>
  <c r="B24" i="14" s="1"/>
  <c r="Q8" i="19" s="1"/>
  <c r="R8" i="19" s="1"/>
  <c r="B10" i="13"/>
  <c r="B5" i="13"/>
  <c r="D32" i="21" l="1"/>
  <c r="B24" i="21"/>
  <c r="Q10" i="19" s="1"/>
  <c r="R10" i="19" s="1"/>
  <c r="O7" i="19"/>
  <c r="D32" i="13"/>
  <c r="D33" i="21"/>
  <c r="B10" i="22"/>
  <c r="D31" i="10"/>
  <c r="B33" i="24"/>
  <c r="C33" i="24" s="1"/>
  <c r="A34" i="24"/>
  <c r="B33" i="23"/>
  <c r="C33" i="23" s="1"/>
  <c r="O10" i="19"/>
  <c r="N10" i="19"/>
  <c r="D31" i="12"/>
  <c r="N6" i="19"/>
  <c r="D31" i="11"/>
  <c r="B18" i="21"/>
  <c r="B18" i="12"/>
  <c r="A34" i="26"/>
  <c r="B33" i="26"/>
  <c r="C33" i="26" s="1"/>
  <c r="A34" i="25"/>
  <c r="B33" i="25"/>
  <c r="C33" i="25" s="1"/>
  <c r="B20" i="23"/>
  <c r="L13" i="19"/>
  <c r="B4" i="23"/>
  <c r="F13" i="19"/>
  <c r="B21" i="22"/>
  <c r="C21" i="22" s="1"/>
  <c r="B22" i="22" s="1"/>
  <c r="B23" i="22" s="1"/>
  <c r="M12" i="19"/>
  <c r="B5" i="22"/>
  <c r="A34" i="23"/>
  <c r="B11" i="22"/>
  <c r="B12" i="22" s="1"/>
  <c r="B17" i="22"/>
  <c r="B34" i="22"/>
  <c r="C34" i="22" s="1"/>
  <c r="A35" i="22"/>
  <c r="B19" i="15"/>
  <c r="K10" i="19"/>
  <c r="A34" i="21"/>
  <c r="D34" i="21" s="1"/>
  <c r="B33" i="21"/>
  <c r="C33" i="21" s="1"/>
  <c r="B11" i="13"/>
  <c r="B12" i="13" s="1"/>
  <c r="B17" i="13"/>
  <c r="B10" i="14"/>
  <c r="D32" i="14" s="1"/>
  <c r="B5" i="14"/>
  <c r="B5" i="15"/>
  <c r="B10" i="15"/>
  <c r="A33" i="14"/>
  <c r="B32" i="14"/>
  <c r="C32" i="14" s="1"/>
  <c r="B32" i="13"/>
  <c r="C32" i="13" s="1"/>
  <c r="A33" i="13"/>
  <c r="D33" i="13" s="1"/>
  <c r="O9" i="19" l="1"/>
  <c r="D32" i="15"/>
  <c r="D35" i="22"/>
  <c r="B24" i="22"/>
  <c r="Q11" i="19" s="1"/>
  <c r="R11" i="19" s="1"/>
  <c r="B5" i="23"/>
  <c r="D33" i="14"/>
  <c r="D32" i="22"/>
  <c r="D33" i="22"/>
  <c r="D34" i="22"/>
  <c r="B34" i="24"/>
  <c r="C34" i="24" s="1"/>
  <c r="A35" i="24"/>
  <c r="A35" i="23"/>
  <c r="B17" i="14"/>
  <c r="B18" i="14" s="1"/>
  <c r="O8" i="19"/>
  <c r="O11" i="19"/>
  <c r="N11" i="19"/>
  <c r="D31" i="13"/>
  <c r="N7" i="19"/>
  <c r="B18" i="22"/>
  <c r="B18" i="13"/>
  <c r="A35" i="26"/>
  <c r="B34" i="26"/>
  <c r="C34" i="26" s="1"/>
  <c r="B20" i="24"/>
  <c r="L14" i="19"/>
  <c r="B10" i="23"/>
  <c r="B4" i="24"/>
  <c r="F14" i="19"/>
  <c r="A35" i="25"/>
  <c r="B34" i="25"/>
  <c r="C34" i="25" s="1"/>
  <c r="B21" i="23"/>
  <c r="C21" i="23" s="1"/>
  <c r="B22" i="23" s="1"/>
  <c r="B23" i="23" s="1"/>
  <c r="M13" i="19"/>
  <c r="B34" i="23"/>
  <c r="C34" i="23" s="1"/>
  <c r="B19" i="21"/>
  <c r="D31" i="21" s="1"/>
  <c r="K11" i="19"/>
  <c r="A36" i="22"/>
  <c r="D36" i="22" s="1"/>
  <c r="B35" i="22"/>
  <c r="C35" i="22" s="1"/>
  <c r="A35" i="21"/>
  <c r="D35" i="21" s="1"/>
  <c r="B34" i="21"/>
  <c r="C34" i="21" s="1"/>
  <c r="B11" i="15"/>
  <c r="B12" i="15" s="1"/>
  <c r="B17" i="15"/>
  <c r="N9" i="19" s="1"/>
  <c r="B11" i="14"/>
  <c r="B12" i="14" s="1"/>
  <c r="B32" i="15"/>
  <c r="C32" i="15" s="1"/>
  <c r="A33" i="15"/>
  <c r="D33" i="15" s="1"/>
  <c r="A34" i="14"/>
  <c r="D34" i="14" s="1"/>
  <c r="B33" i="14"/>
  <c r="C33" i="14" s="1"/>
  <c r="B33" i="13"/>
  <c r="C33" i="13" s="1"/>
  <c r="A34" i="13"/>
  <c r="D34" i="13" s="1"/>
  <c r="B32" i="12"/>
  <c r="C32" i="12" s="1"/>
  <c r="A33" i="12"/>
  <c r="D33" i="12" s="1"/>
  <c r="B32" i="11"/>
  <c r="C32" i="11" s="1"/>
  <c r="A33" i="11"/>
  <c r="D33" i="11" s="1"/>
  <c r="A33" i="10"/>
  <c r="D33" i="10" s="1"/>
  <c r="B32" i="10"/>
  <c r="C32" i="10" s="1"/>
  <c r="D34" i="23" l="1"/>
  <c r="B5" i="24"/>
  <c r="D32" i="23"/>
  <c r="D33" i="23"/>
  <c r="D35" i="23"/>
  <c r="B24" i="23"/>
  <c r="Q12" i="19" s="1"/>
  <c r="R12" i="19" s="1"/>
  <c r="B35" i="24"/>
  <c r="C35" i="24" s="1"/>
  <c r="A36" i="24"/>
  <c r="A36" i="23"/>
  <c r="D36" i="23" s="1"/>
  <c r="B35" i="23"/>
  <c r="C35" i="23" s="1"/>
  <c r="N8" i="19"/>
  <c r="D31" i="14"/>
  <c r="B17" i="23"/>
  <c r="N12" i="19" s="1"/>
  <c r="O12" i="19"/>
  <c r="D31" i="15"/>
  <c r="B18" i="15"/>
  <c r="B4" i="25"/>
  <c r="F15" i="19"/>
  <c r="B4" i="26" s="1"/>
  <c r="A36" i="26"/>
  <c r="B35" i="26"/>
  <c r="C35" i="26" s="1"/>
  <c r="B20" i="25"/>
  <c r="L15" i="19"/>
  <c r="B20" i="26" s="1"/>
  <c r="B21" i="24"/>
  <c r="C21" i="24" s="1"/>
  <c r="B22" i="24" s="1"/>
  <c r="B23" i="24" s="1"/>
  <c r="M14" i="19"/>
  <c r="B11" i="23"/>
  <c r="B12" i="23" s="1"/>
  <c r="B10" i="24"/>
  <c r="A36" i="25"/>
  <c r="B35" i="25"/>
  <c r="C35" i="25" s="1"/>
  <c r="B19" i="22"/>
  <c r="D31" i="22" s="1"/>
  <c r="K12" i="19"/>
  <c r="A37" i="22"/>
  <c r="D37" i="22" s="1"/>
  <c r="B36" i="22"/>
  <c r="C36" i="22" s="1"/>
  <c r="A36" i="21"/>
  <c r="D36" i="21" s="1"/>
  <c r="B35" i="21"/>
  <c r="C35" i="21" s="1"/>
  <c r="B33" i="15"/>
  <c r="C33" i="15" s="1"/>
  <c r="A34" i="15"/>
  <c r="D34" i="15" s="1"/>
  <c r="A35" i="14"/>
  <c r="D35" i="14" s="1"/>
  <c r="B34" i="14"/>
  <c r="C34" i="14" s="1"/>
  <c r="B34" i="13"/>
  <c r="C34" i="13" s="1"/>
  <c r="A35" i="13"/>
  <c r="D35" i="13" s="1"/>
  <c r="B33" i="12"/>
  <c r="C33" i="12" s="1"/>
  <c r="A34" i="12"/>
  <c r="D34" i="12" s="1"/>
  <c r="B33" i="11"/>
  <c r="C33" i="11" s="1"/>
  <c r="A34" i="11"/>
  <c r="D34" i="11" s="1"/>
  <c r="A34" i="10"/>
  <c r="D34" i="10" s="1"/>
  <c r="B33" i="10"/>
  <c r="C33" i="10" s="1"/>
  <c r="D32" i="24" l="1"/>
  <c r="D33" i="24"/>
  <c r="D34" i="24"/>
  <c r="B10" i="25"/>
  <c r="B17" i="25" s="1"/>
  <c r="D36" i="24"/>
  <c r="B24" i="24"/>
  <c r="Q13" i="19" s="1"/>
  <c r="R13" i="19" s="1"/>
  <c r="D35" i="24"/>
  <c r="B36" i="24"/>
  <c r="C36" i="24" s="1"/>
  <c r="A37" i="24"/>
  <c r="D37" i="24" s="1"/>
  <c r="A37" i="23"/>
  <c r="D37" i="23" s="1"/>
  <c r="B36" i="23"/>
  <c r="C36" i="23" s="1"/>
  <c r="B18" i="23"/>
  <c r="B11" i="24"/>
  <c r="B12" i="24" s="1"/>
  <c r="O13" i="19"/>
  <c r="B5" i="25"/>
  <c r="B5" i="26"/>
  <c r="B10" i="26"/>
  <c r="B17" i="24"/>
  <c r="A37" i="26"/>
  <c r="D37" i="26" s="1"/>
  <c r="B36" i="26"/>
  <c r="C36" i="26" s="1"/>
  <c r="B21" i="25"/>
  <c r="C21" i="25" s="1"/>
  <c r="B22" i="25" s="1"/>
  <c r="B23" i="25" s="1"/>
  <c r="M15" i="19"/>
  <c r="B21" i="26" s="1"/>
  <c r="C21" i="26" s="1"/>
  <c r="B22" i="26" s="1"/>
  <c r="B23" i="26" s="1"/>
  <c r="A37" i="25"/>
  <c r="D37" i="25" s="1"/>
  <c r="B36" i="25"/>
  <c r="C36" i="25" s="1"/>
  <c r="B19" i="23"/>
  <c r="D31" i="23" s="1"/>
  <c r="K13" i="19"/>
  <c r="A38" i="22"/>
  <c r="D38" i="22" s="1"/>
  <c r="B37" i="22"/>
  <c r="C37" i="22" s="1"/>
  <c r="A37" i="21"/>
  <c r="D37" i="21" s="1"/>
  <c r="B36" i="21"/>
  <c r="C36" i="21" s="1"/>
  <c r="B34" i="15"/>
  <c r="C34" i="15" s="1"/>
  <c r="A35" i="15"/>
  <c r="D35" i="15" s="1"/>
  <c r="A36" i="14"/>
  <c r="D36" i="14" s="1"/>
  <c r="B35" i="14"/>
  <c r="C35" i="14" s="1"/>
  <c r="B35" i="13"/>
  <c r="C35" i="13" s="1"/>
  <c r="A36" i="13"/>
  <c r="D36" i="13" s="1"/>
  <c r="B34" i="12"/>
  <c r="C34" i="12" s="1"/>
  <c r="A35" i="12"/>
  <c r="D35" i="12" s="1"/>
  <c r="B34" i="11"/>
  <c r="C34" i="11" s="1"/>
  <c r="A35" i="11"/>
  <c r="D35" i="11" s="1"/>
  <c r="A35" i="10"/>
  <c r="D35" i="10" s="1"/>
  <c r="B34" i="10"/>
  <c r="C34" i="10" s="1"/>
  <c r="A33" i="8"/>
  <c r="D33" i="8" s="1"/>
  <c r="B32" i="8"/>
  <c r="C32" i="8" s="1"/>
  <c r="D32" i="26" l="1"/>
  <c r="D33" i="26"/>
  <c r="D34" i="26"/>
  <c r="D35" i="26"/>
  <c r="D36" i="25"/>
  <c r="B24" i="26"/>
  <c r="Q15" i="19" s="1"/>
  <c r="R15" i="19" s="1"/>
  <c r="D32" i="25"/>
  <c r="D33" i="25"/>
  <c r="D34" i="25"/>
  <c r="D35" i="25"/>
  <c r="B11" i="25"/>
  <c r="B12" i="25" s="1"/>
  <c r="B24" i="25"/>
  <c r="Q14" i="19" s="1"/>
  <c r="R14" i="19" s="1"/>
  <c r="D36" i="26"/>
  <c r="B37" i="24"/>
  <c r="C37" i="24" s="1"/>
  <c r="A38" i="24"/>
  <c r="D38" i="24" s="1"/>
  <c r="B37" i="23"/>
  <c r="C37" i="23" s="1"/>
  <c r="A38" i="23"/>
  <c r="D38" i="23" s="1"/>
  <c r="O15" i="19"/>
  <c r="O14" i="19"/>
  <c r="N14" i="19"/>
  <c r="N13" i="19"/>
  <c r="B18" i="25"/>
  <c r="B18" i="24"/>
  <c r="B11" i="26"/>
  <c r="B12" i="26" s="1"/>
  <c r="B17" i="26"/>
  <c r="A38" i="26"/>
  <c r="D38" i="26" s="1"/>
  <c r="B37" i="26"/>
  <c r="C37" i="26" s="1"/>
  <c r="B19" i="24"/>
  <c r="D31" i="24" s="1"/>
  <c r="K14" i="19"/>
  <c r="A38" i="25"/>
  <c r="D38" i="25" s="1"/>
  <c r="B37" i="25"/>
  <c r="C37" i="25" s="1"/>
  <c r="B38" i="22"/>
  <c r="C38" i="22" s="1"/>
  <c r="A39" i="22"/>
  <c r="D39" i="22" s="1"/>
  <c r="A38" i="21"/>
  <c r="D38" i="21" s="1"/>
  <c r="B37" i="21"/>
  <c r="C37" i="21" s="1"/>
  <c r="B35" i="15"/>
  <c r="C35" i="15" s="1"/>
  <c r="A36" i="15"/>
  <c r="D36" i="15" s="1"/>
  <c r="A37" i="14"/>
  <c r="D37" i="14" s="1"/>
  <c r="B36" i="14"/>
  <c r="C36" i="14" s="1"/>
  <c r="B36" i="13"/>
  <c r="C36" i="13" s="1"/>
  <c r="A37" i="13"/>
  <c r="D37" i="13" s="1"/>
  <c r="B35" i="12"/>
  <c r="C35" i="12" s="1"/>
  <c r="A36" i="12"/>
  <c r="D36" i="12" s="1"/>
  <c r="B35" i="11"/>
  <c r="C35" i="11" s="1"/>
  <c r="A36" i="11"/>
  <c r="D36" i="11" s="1"/>
  <c r="A36" i="10"/>
  <c r="D36" i="10" s="1"/>
  <c r="B35" i="10"/>
  <c r="C35" i="10" s="1"/>
  <c r="B33" i="8"/>
  <c r="C33" i="8" s="1"/>
  <c r="A34" i="8"/>
  <c r="D34" i="8" s="1"/>
  <c r="B38" i="24" l="1"/>
  <c r="C38" i="24" s="1"/>
  <c r="A39" i="24"/>
  <c r="D39" i="24" s="1"/>
  <c r="B38" i="23"/>
  <c r="C38" i="23" s="1"/>
  <c r="A39" i="23"/>
  <c r="D39" i="23" s="1"/>
  <c r="N15" i="19"/>
  <c r="B18" i="26"/>
  <c r="B19" i="25"/>
  <c r="D31" i="25" s="1"/>
  <c r="K15" i="19"/>
  <c r="B19" i="26" s="1"/>
  <c r="D31" i="26" s="1"/>
  <c r="A39" i="26"/>
  <c r="D39" i="26" s="1"/>
  <c r="B38" i="26"/>
  <c r="C38" i="26" s="1"/>
  <c r="A39" i="25"/>
  <c r="D39" i="25" s="1"/>
  <c r="B38" i="25"/>
  <c r="C38" i="25" s="1"/>
  <c r="A40" i="22"/>
  <c r="D40" i="22" s="1"/>
  <c r="B39" i="22"/>
  <c r="C39" i="22" s="1"/>
  <c r="A39" i="21"/>
  <c r="D39" i="21" s="1"/>
  <c r="B38" i="21"/>
  <c r="C38" i="21" s="1"/>
  <c r="B36" i="15"/>
  <c r="C36" i="15" s="1"/>
  <c r="A37" i="15"/>
  <c r="D37" i="15" s="1"/>
  <c r="A38" i="14"/>
  <c r="D38" i="14" s="1"/>
  <c r="B37" i="14"/>
  <c r="C37" i="14" s="1"/>
  <c r="B37" i="13"/>
  <c r="C37" i="13" s="1"/>
  <c r="A38" i="13"/>
  <c r="D38" i="13" s="1"/>
  <c r="B36" i="12"/>
  <c r="C36" i="12" s="1"/>
  <c r="A37" i="12"/>
  <c r="D37" i="12" s="1"/>
  <c r="B36" i="11"/>
  <c r="C36" i="11" s="1"/>
  <c r="A37" i="11"/>
  <c r="D37" i="11" s="1"/>
  <c r="B36" i="10"/>
  <c r="C36" i="10" s="1"/>
  <c r="A37" i="10"/>
  <c r="D37" i="10" s="1"/>
  <c r="A35" i="8"/>
  <c r="D35" i="8" s="1"/>
  <c r="B34" i="8"/>
  <c r="C34" i="8" s="1"/>
  <c r="B39" i="23" l="1"/>
  <c r="C39" i="23" s="1"/>
  <c r="A40" i="23"/>
  <c r="D40" i="23" s="1"/>
  <c r="B39" i="24"/>
  <c r="C39" i="24" s="1"/>
  <c r="A40" i="24"/>
  <c r="D40" i="24" s="1"/>
  <c r="A40" i="26"/>
  <c r="D40" i="26" s="1"/>
  <c r="B39" i="26"/>
  <c r="C39" i="26" s="1"/>
  <c r="A40" i="25"/>
  <c r="D40" i="25" s="1"/>
  <c r="B39" i="25"/>
  <c r="C39" i="25" s="1"/>
  <c r="A41" i="22"/>
  <c r="D41" i="22" s="1"/>
  <c r="B40" i="22"/>
  <c r="C40" i="22" s="1"/>
  <c r="A40" i="21"/>
  <c r="D40" i="21" s="1"/>
  <c r="B39" i="21"/>
  <c r="C39" i="21" s="1"/>
  <c r="B37" i="15"/>
  <c r="C37" i="15" s="1"/>
  <c r="A38" i="15"/>
  <c r="D38" i="15" s="1"/>
  <c r="A39" i="14"/>
  <c r="D39" i="14" s="1"/>
  <c r="B38" i="14"/>
  <c r="C38" i="14" s="1"/>
  <c r="B38" i="13"/>
  <c r="C38" i="13" s="1"/>
  <c r="A39" i="13"/>
  <c r="D39" i="13" s="1"/>
  <c r="B37" i="12"/>
  <c r="C37" i="12" s="1"/>
  <c r="A38" i="12"/>
  <c r="D38" i="12" s="1"/>
  <c r="B37" i="11"/>
  <c r="C37" i="11" s="1"/>
  <c r="A38" i="11"/>
  <c r="D38" i="11" s="1"/>
  <c r="B37" i="10"/>
  <c r="C37" i="10" s="1"/>
  <c r="A38" i="10"/>
  <c r="D38" i="10" s="1"/>
  <c r="A36" i="8"/>
  <c r="D36" i="8" s="1"/>
  <c r="B35" i="8"/>
  <c r="C35" i="8" s="1"/>
  <c r="B40" i="23" l="1"/>
  <c r="C40" i="23" s="1"/>
  <c r="A41" i="23"/>
  <c r="D41" i="23" s="1"/>
  <c r="A41" i="24"/>
  <c r="D41" i="24" s="1"/>
  <c r="B40" i="24"/>
  <c r="C40" i="24" s="1"/>
  <c r="A41" i="26"/>
  <c r="D41" i="26" s="1"/>
  <c r="B40" i="26"/>
  <c r="C40" i="26" s="1"/>
  <c r="A41" i="25"/>
  <c r="D41" i="25" s="1"/>
  <c r="B40" i="25"/>
  <c r="C40" i="25" s="1"/>
  <c r="A42" i="22"/>
  <c r="D42" i="22" s="1"/>
  <c r="B41" i="22"/>
  <c r="C41" i="22" s="1"/>
  <c r="A41" i="21"/>
  <c r="D41" i="21" s="1"/>
  <c r="B40" i="21"/>
  <c r="C40" i="21" s="1"/>
  <c r="B38" i="15"/>
  <c r="C38" i="15" s="1"/>
  <c r="A39" i="15"/>
  <c r="D39" i="15" s="1"/>
  <c r="A40" i="14"/>
  <c r="D40" i="14" s="1"/>
  <c r="B39" i="14"/>
  <c r="C39" i="14" s="1"/>
  <c r="B39" i="13"/>
  <c r="C39" i="13" s="1"/>
  <c r="A40" i="13"/>
  <c r="D40" i="13" s="1"/>
  <c r="B38" i="12"/>
  <c r="C38" i="12" s="1"/>
  <c r="A39" i="12"/>
  <c r="D39" i="12" s="1"/>
  <c r="B38" i="11"/>
  <c r="C38" i="11" s="1"/>
  <c r="A39" i="11"/>
  <c r="D39" i="11" s="1"/>
  <c r="B38" i="10"/>
  <c r="C38" i="10" s="1"/>
  <c r="A39" i="10"/>
  <c r="D39" i="10" s="1"/>
  <c r="A37" i="8"/>
  <c r="D37" i="8" s="1"/>
  <c r="B36" i="8"/>
  <c r="C36" i="8" s="1"/>
  <c r="B41" i="23" l="1"/>
  <c r="C41" i="23" s="1"/>
  <c r="A42" i="23"/>
  <c r="D42" i="23" s="1"/>
  <c r="B41" i="24"/>
  <c r="C41" i="24" s="1"/>
  <c r="A42" i="24"/>
  <c r="D42" i="24" s="1"/>
  <c r="A42" i="26"/>
  <c r="D42" i="26" s="1"/>
  <c r="B41" i="26"/>
  <c r="C41" i="26" s="1"/>
  <c r="A42" i="25"/>
  <c r="D42" i="25" s="1"/>
  <c r="B41" i="25"/>
  <c r="C41" i="25" s="1"/>
  <c r="B42" i="22"/>
  <c r="C42" i="22" s="1"/>
  <c r="A43" i="22"/>
  <c r="D43" i="22" s="1"/>
  <c r="A42" i="21"/>
  <c r="D42" i="21" s="1"/>
  <c r="B41" i="21"/>
  <c r="C41" i="21" s="1"/>
  <c r="B39" i="15"/>
  <c r="C39" i="15" s="1"/>
  <c r="A40" i="15"/>
  <c r="D40" i="15" s="1"/>
  <c r="A41" i="14"/>
  <c r="D41" i="14" s="1"/>
  <c r="B40" i="14"/>
  <c r="C40" i="14" s="1"/>
  <c r="B40" i="13"/>
  <c r="C40" i="13" s="1"/>
  <c r="A41" i="13"/>
  <c r="D41" i="13" s="1"/>
  <c r="B39" i="12"/>
  <c r="C39" i="12" s="1"/>
  <c r="A40" i="12"/>
  <c r="D40" i="12" s="1"/>
  <c r="B39" i="11"/>
  <c r="C39" i="11" s="1"/>
  <c r="A40" i="11"/>
  <c r="D40" i="11" s="1"/>
  <c r="B39" i="10"/>
  <c r="C39" i="10" s="1"/>
  <c r="A40" i="10"/>
  <c r="D40" i="10" s="1"/>
  <c r="B37" i="8"/>
  <c r="C37" i="8" s="1"/>
  <c r="A38" i="8"/>
  <c r="D38" i="8" s="1"/>
  <c r="B42" i="23" l="1"/>
  <c r="C42" i="23" s="1"/>
  <c r="A43" i="23"/>
  <c r="D43" i="23" s="1"/>
  <c r="B42" i="24"/>
  <c r="C42" i="24" s="1"/>
  <c r="A43" i="24"/>
  <c r="D43" i="24" s="1"/>
  <c r="A43" i="26"/>
  <c r="D43" i="26" s="1"/>
  <c r="B42" i="26"/>
  <c r="C42" i="26" s="1"/>
  <c r="A43" i="25"/>
  <c r="D43" i="25" s="1"/>
  <c r="B42" i="25"/>
  <c r="C42" i="25" s="1"/>
  <c r="A44" i="22"/>
  <c r="D44" i="22" s="1"/>
  <c r="B43" i="22"/>
  <c r="C43" i="22" s="1"/>
  <c r="A43" i="21"/>
  <c r="D43" i="21" s="1"/>
  <c r="B42" i="21"/>
  <c r="C42" i="21" s="1"/>
  <c r="B40" i="15"/>
  <c r="C40" i="15" s="1"/>
  <c r="A41" i="15"/>
  <c r="D41" i="15" s="1"/>
  <c r="A42" i="14"/>
  <c r="D42" i="14" s="1"/>
  <c r="B41" i="14"/>
  <c r="C41" i="14" s="1"/>
  <c r="B41" i="13"/>
  <c r="C41" i="13" s="1"/>
  <c r="A42" i="13"/>
  <c r="D42" i="13" s="1"/>
  <c r="B40" i="12"/>
  <c r="C40" i="12" s="1"/>
  <c r="A41" i="12"/>
  <c r="D41" i="12" s="1"/>
  <c r="B40" i="11"/>
  <c r="C40" i="11" s="1"/>
  <c r="A41" i="11"/>
  <c r="D41" i="11" s="1"/>
  <c r="B40" i="10"/>
  <c r="C40" i="10" s="1"/>
  <c r="A41" i="10"/>
  <c r="D41" i="10" s="1"/>
  <c r="B38" i="8"/>
  <c r="C38" i="8" s="1"/>
  <c r="A39" i="8"/>
  <c r="D39" i="8" s="1"/>
  <c r="B43" i="23" l="1"/>
  <c r="C43" i="23" s="1"/>
  <c r="A44" i="23"/>
  <c r="D44" i="23" s="1"/>
  <c r="B43" i="24"/>
  <c r="C43" i="24" s="1"/>
  <c r="A44" i="24"/>
  <c r="D44" i="24" s="1"/>
  <c r="A44" i="26"/>
  <c r="D44" i="26" s="1"/>
  <c r="B43" i="26"/>
  <c r="C43" i="26" s="1"/>
  <c r="A44" i="25"/>
  <c r="D44" i="25" s="1"/>
  <c r="B43" i="25"/>
  <c r="C43" i="25" s="1"/>
  <c r="A45" i="22"/>
  <c r="D45" i="22" s="1"/>
  <c r="B44" i="22"/>
  <c r="C44" i="22" s="1"/>
  <c r="A44" i="21"/>
  <c r="D44" i="21" s="1"/>
  <c r="B43" i="21"/>
  <c r="C43" i="21" s="1"/>
  <c r="B41" i="15"/>
  <c r="C41" i="15" s="1"/>
  <c r="A42" i="15"/>
  <c r="D42" i="15" s="1"/>
  <c r="A43" i="14"/>
  <c r="D43" i="14" s="1"/>
  <c r="B42" i="14"/>
  <c r="C42" i="14" s="1"/>
  <c r="A43" i="13"/>
  <c r="D43" i="13" s="1"/>
  <c r="B42" i="13"/>
  <c r="C42" i="13" s="1"/>
  <c r="B41" i="12"/>
  <c r="C41" i="12" s="1"/>
  <c r="A42" i="12"/>
  <c r="D42" i="12" s="1"/>
  <c r="B41" i="11"/>
  <c r="C41" i="11" s="1"/>
  <c r="A42" i="11"/>
  <c r="D42" i="11" s="1"/>
  <c r="B41" i="10"/>
  <c r="C41" i="10" s="1"/>
  <c r="A42" i="10"/>
  <c r="D42" i="10" s="1"/>
  <c r="B39" i="8"/>
  <c r="C39" i="8" s="1"/>
  <c r="A40" i="8"/>
  <c r="D40" i="8" s="1"/>
  <c r="B44" i="23" l="1"/>
  <c r="C44" i="23" s="1"/>
  <c r="A45" i="23"/>
  <c r="D45" i="23" s="1"/>
  <c r="B44" i="24"/>
  <c r="C44" i="24" s="1"/>
  <c r="A45" i="24"/>
  <c r="D45" i="24" s="1"/>
  <c r="A45" i="26"/>
  <c r="D45" i="26" s="1"/>
  <c r="B44" i="26"/>
  <c r="C44" i="26" s="1"/>
  <c r="A45" i="25"/>
  <c r="D45" i="25" s="1"/>
  <c r="B44" i="25"/>
  <c r="C44" i="25" s="1"/>
  <c r="A46" i="22"/>
  <c r="D46" i="22" s="1"/>
  <c r="B45" i="22"/>
  <c r="C45" i="22" s="1"/>
  <c r="A45" i="21"/>
  <c r="D45" i="21" s="1"/>
  <c r="B44" i="21"/>
  <c r="C44" i="21" s="1"/>
  <c r="A43" i="15"/>
  <c r="D43" i="15" s="1"/>
  <c r="B42" i="15"/>
  <c r="C42" i="15" s="1"/>
  <c r="A44" i="14"/>
  <c r="D44" i="14" s="1"/>
  <c r="B43" i="14"/>
  <c r="C43" i="14" s="1"/>
  <c r="A44" i="13"/>
  <c r="D44" i="13" s="1"/>
  <c r="B43" i="13"/>
  <c r="C43" i="13" s="1"/>
  <c r="A43" i="12"/>
  <c r="D43" i="12" s="1"/>
  <c r="B42" i="12"/>
  <c r="C42" i="12" s="1"/>
  <c r="A43" i="11"/>
  <c r="D43" i="11" s="1"/>
  <c r="B42" i="11"/>
  <c r="C42" i="11" s="1"/>
  <c r="A43" i="10"/>
  <c r="D43" i="10" s="1"/>
  <c r="B42" i="10"/>
  <c r="C42" i="10" s="1"/>
  <c r="A41" i="8"/>
  <c r="D41" i="8" s="1"/>
  <c r="B40" i="8"/>
  <c r="C40" i="8" s="1"/>
  <c r="B45" i="23" l="1"/>
  <c r="C45" i="23" s="1"/>
  <c r="A46" i="23"/>
  <c r="D46" i="23" s="1"/>
  <c r="B45" i="24"/>
  <c r="C45" i="24" s="1"/>
  <c r="A46" i="24"/>
  <c r="D46" i="24" s="1"/>
  <c r="A46" i="26"/>
  <c r="D46" i="26" s="1"/>
  <c r="B45" i="26"/>
  <c r="C45" i="26" s="1"/>
  <c r="A46" i="25"/>
  <c r="D46" i="25" s="1"/>
  <c r="B45" i="25"/>
  <c r="C45" i="25" s="1"/>
  <c r="A47" i="22"/>
  <c r="D47" i="22" s="1"/>
  <c r="B46" i="22"/>
  <c r="C46" i="22" s="1"/>
  <c r="A46" i="21"/>
  <c r="D46" i="21" s="1"/>
  <c r="B45" i="21"/>
  <c r="C45" i="21" s="1"/>
  <c r="B43" i="15"/>
  <c r="C43" i="15" s="1"/>
  <c r="A44" i="15"/>
  <c r="D44" i="15" s="1"/>
  <c r="A45" i="14"/>
  <c r="D45" i="14" s="1"/>
  <c r="B44" i="14"/>
  <c r="C44" i="14" s="1"/>
  <c r="A45" i="13"/>
  <c r="D45" i="13" s="1"/>
  <c r="B44" i="13"/>
  <c r="C44" i="13" s="1"/>
  <c r="B43" i="12"/>
  <c r="C43" i="12" s="1"/>
  <c r="A44" i="12"/>
  <c r="D44" i="12" s="1"/>
  <c r="A44" i="11"/>
  <c r="D44" i="11" s="1"/>
  <c r="B43" i="11"/>
  <c r="C43" i="11" s="1"/>
  <c r="B43" i="10"/>
  <c r="C43" i="10" s="1"/>
  <c r="A44" i="10"/>
  <c r="D44" i="10" s="1"/>
  <c r="A42" i="8"/>
  <c r="D42" i="8" s="1"/>
  <c r="B41" i="8"/>
  <c r="C41" i="8" s="1"/>
  <c r="B46" i="23" l="1"/>
  <c r="C46" i="23" s="1"/>
  <c r="A47" i="23"/>
  <c r="D47" i="23" s="1"/>
  <c r="A47" i="24"/>
  <c r="D47" i="24" s="1"/>
  <c r="B46" i="24"/>
  <c r="C46" i="24" s="1"/>
  <c r="A47" i="26"/>
  <c r="D47" i="26" s="1"/>
  <c r="B46" i="26"/>
  <c r="C46" i="26" s="1"/>
  <c r="A47" i="25"/>
  <c r="D47" i="25" s="1"/>
  <c r="B46" i="25"/>
  <c r="C46" i="25" s="1"/>
  <c r="A48" i="22"/>
  <c r="D48" i="22" s="1"/>
  <c r="B47" i="22"/>
  <c r="C47" i="22" s="1"/>
  <c r="A47" i="21"/>
  <c r="D47" i="21" s="1"/>
  <c r="B46" i="21"/>
  <c r="C46" i="21" s="1"/>
  <c r="B44" i="15"/>
  <c r="C44" i="15" s="1"/>
  <c r="A45" i="15"/>
  <c r="D45" i="15" s="1"/>
  <c r="A46" i="14"/>
  <c r="D46" i="14" s="1"/>
  <c r="B45" i="14"/>
  <c r="C45" i="14" s="1"/>
  <c r="A46" i="13"/>
  <c r="D46" i="13" s="1"/>
  <c r="B45" i="13"/>
  <c r="C45" i="13" s="1"/>
  <c r="B44" i="12"/>
  <c r="C44" i="12" s="1"/>
  <c r="A45" i="12"/>
  <c r="D45" i="12" s="1"/>
  <c r="A45" i="11"/>
  <c r="D45" i="11" s="1"/>
  <c r="B44" i="11"/>
  <c r="C44" i="11" s="1"/>
  <c r="B44" i="10"/>
  <c r="C44" i="10" s="1"/>
  <c r="A45" i="10"/>
  <c r="D45" i="10" s="1"/>
  <c r="B42" i="8"/>
  <c r="C42" i="8" s="1"/>
  <c r="A43" i="8"/>
  <c r="D43" i="8" s="1"/>
  <c r="B47" i="23" l="1"/>
  <c r="C47" i="23" s="1"/>
  <c r="A48" i="23"/>
  <c r="D48" i="23" s="1"/>
  <c r="A48" i="24"/>
  <c r="D48" i="24" s="1"/>
  <c r="B47" i="24"/>
  <c r="C47" i="24" s="1"/>
  <c r="A47" i="14"/>
  <c r="D47" i="14" s="1"/>
  <c r="A47" i="13"/>
  <c r="D47" i="13" s="1"/>
  <c r="A48" i="26"/>
  <c r="D48" i="26" s="1"/>
  <c r="B47" i="26"/>
  <c r="C47" i="26" s="1"/>
  <c r="A48" i="25"/>
  <c r="D48" i="25" s="1"/>
  <c r="B47" i="25"/>
  <c r="C47" i="25" s="1"/>
  <c r="A49" i="24"/>
  <c r="D49" i="24" s="1"/>
  <c r="B48" i="24"/>
  <c r="C48" i="24" s="1"/>
  <c r="A49" i="22"/>
  <c r="D49" i="22" s="1"/>
  <c r="B48" i="22"/>
  <c r="C48" i="22" s="1"/>
  <c r="A48" i="21"/>
  <c r="D48" i="21" s="1"/>
  <c r="B47" i="21"/>
  <c r="C47" i="21" s="1"/>
  <c r="A46" i="15"/>
  <c r="D46" i="15" s="1"/>
  <c r="B45" i="15"/>
  <c r="C45" i="15" s="1"/>
  <c r="B46" i="14"/>
  <c r="C46" i="14" s="1"/>
  <c r="B46" i="13"/>
  <c r="C46" i="13" s="1"/>
  <c r="A46" i="12"/>
  <c r="D46" i="12" s="1"/>
  <c r="B45" i="12"/>
  <c r="C45" i="12" s="1"/>
  <c r="A46" i="11"/>
  <c r="D46" i="11" s="1"/>
  <c r="B45" i="11"/>
  <c r="C45" i="11" s="1"/>
  <c r="A46" i="10"/>
  <c r="D46" i="10" s="1"/>
  <c r="B45" i="10"/>
  <c r="C45" i="10" s="1"/>
  <c r="A44" i="8"/>
  <c r="D44" i="8" s="1"/>
  <c r="B43" i="8"/>
  <c r="C43" i="8" s="1"/>
  <c r="B48" i="23" l="1"/>
  <c r="C48" i="23" s="1"/>
  <c r="A49" i="23"/>
  <c r="D49" i="23" s="1"/>
  <c r="A48" i="14"/>
  <c r="D48" i="14" s="1"/>
  <c r="B47" i="13"/>
  <c r="C47" i="13" s="1"/>
  <c r="A48" i="13"/>
  <c r="D48" i="13" s="1"/>
  <c r="B47" i="14"/>
  <c r="C47" i="14" s="1"/>
  <c r="A47" i="15"/>
  <c r="D47" i="15" s="1"/>
  <c r="A47" i="11"/>
  <c r="D47" i="11" s="1"/>
  <c r="A47" i="12"/>
  <c r="D47" i="12" s="1"/>
  <c r="A47" i="10"/>
  <c r="D47" i="10" s="1"/>
  <c r="A49" i="26"/>
  <c r="D49" i="26" s="1"/>
  <c r="B48" i="26"/>
  <c r="C48" i="26" s="1"/>
  <c r="A49" i="25"/>
  <c r="D49" i="25" s="1"/>
  <c r="B48" i="25"/>
  <c r="C48" i="25" s="1"/>
  <c r="A50" i="24"/>
  <c r="D50" i="24" s="1"/>
  <c r="B49" i="24"/>
  <c r="C49" i="24" s="1"/>
  <c r="A50" i="22"/>
  <c r="D50" i="22" s="1"/>
  <c r="B49" i="22"/>
  <c r="C49" i="22" s="1"/>
  <c r="A49" i="21"/>
  <c r="D49" i="21" s="1"/>
  <c r="B48" i="21"/>
  <c r="C48" i="21" s="1"/>
  <c r="B46" i="15"/>
  <c r="C46" i="15" s="1"/>
  <c r="B46" i="12"/>
  <c r="C46" i="12" s="1"/>
  <c r="B46" i="11"/>
  <c r="C46" i="11" s="1"/>
  <c r="B46" i="10"/>
  <c r="C46" i="10" s="1"/>
  <c r="A45" i="8"/>
  <c r="D45" i="8" s="1"/>
  <c r="B44" i="8"/>
  <c r="C44" i="8" s="1"/>
  <c r="B49" i="23" l="1"/>
  <c r="C49" i="23" s="1"/>
  <c r="A50" i="23"/>
  <c r="D50" i="23" s="1"/>
  <c r="A49" i="13"/>
  <c r="D49" i="13" s="1"/>
  <c r="B48" i="13"/>
  <c r="C48" i="13" s="1"/>
  <c r="A49" i="14"/>
  <c r="D49" i="14" s="1"/>
  <c r="B48" i="14"/>
  <c r="C48" i="14" s="1"/>
  <c r="B47" i="11"/>
  <c r="C47" i="11" s="1"/>
  <c r="A48" i="11"/>
  <c r="D48" i="11" s="1"/>
  <c r="B47" i="12"/>
  <c r="C47" i="12" s="1"/>
  <c r="A48" i="12"/>
  <c r="D48" i="12" s="1"/>
  <c r="B47" i="15"/>
  <c r="C47" i="15" s="1"/>
  <c r="A48" i="15"/>
  <c r="D48" i="15" s="1"/>
  <c r="A48" i="10"/>
  <c r="D48" i="10" s="1"/>
  <c r="B47" i="10"/>
  <c r="C47" i="10" s="1"/>
  <c r="A50" i="26"/>
  <c r="D50" i="26" s="1"/>
  <c r="B49" i="26"/>
  <c r="C49" i="26" s="1"/>
  <c r="A50" i="25"/>
  <c r="D50" i="25" s="1"/>
  <c r="B49" i="25"/>
  <c r="C49" i="25" s="1"/>
  <c r="A51" i="24"/>
  <c r="D51" i="24" s="1"/>
  <c r="B50" i="24"/>
  <c r="C50" i="24" s="1"/>
  <c r="A51" i="22"/>
  <c r="D51" i="22" s="1"/>
  <c r="B50" i="22"/>
  <c r="C50" i="22" s="1"/>
  <c r="A50" i="21"/>
  <c r="D50" i="21" s="1"/>
  <c r="B49" i="21"/>
  <c r="C49" i="21" s="1"/>
  <c r="A46" i="8"/>
  <c r="D46" i="8" s="1"/>
  <c r="B45" i="8"/>
  <c r="C45" i="8" s="1"/>
  <c r="A51" i="23" l="1"/>
  <c r="D51" i="23" s="1"/>
  <c r="B50" i="23"/>
  <c r="C50" i="23" s="1"/>
  <c r="A50" i="13"/>
  <c r="D50" i="13" s="1"/>
  <c r="B48" i="11"/>
  <c r="C48" i="11" s="1"/>
  <c r="B49" i="13"/>
  <c r="C49" i="13" s="1"/>
  <c r="A49" i="11"/>
  <c r="D49" i="11" s="1"/>
  <c r="A50" i="14"/>
  <c r="D50" i="14" s="1"/>
  <c r="B49" i="14"/>
  <c r="C49" i="14" s="1"/>
  <c r="B48" i="12"/>
  <c r="C48" i="12" s="1"/>
  <c r="A49" i="15"/>
  <c r="D49" i="15" s="1"/>
  <c r="B48" i="15"/>
  <c r="C48" i="15" s="1"/>
  <c r="A49" i="12"/>
  <c r="D49" i="12" s="1"/>
  <c r="B48" i="10"/>
  <c r="C48" i="10" s="1"/>
  <c r="A49" i="10"/>
  <c r="D49" i="10" s="1"/>
  <c r="A47" i="8"/>
  <c r="D47" i="8" s="1"/>
  <c r="A51" i="26"/>
  <c r="D51" i="26" s="1"/>
  <c r="B50" i="26"/>
  <c r="C50" i="26" s="1"/>
  <c r="A51" i="25"/>
  <c r="D51" i="25" s="1"/>
  <c r="B50" i="25"/>
  <c r="C50" i="25" s="1"/>
  <c r="A52" i="24"/>
  <c r="D52" i="24" s="1"/>
  <c r="B51" i="24"/>
  <c r="C51" i="24" s="1"/>
  <c r="A52" i="22"/>
  <c r="D52" i="22" s="1"/>
  <c r="B51" i="22"/>
  <c r="C51" i="22" s="1"/>
  <c r="A51" i="21"/>
  <c r="D51" i="21" s="1"/>
  <c r="B50" i="21"/>
  <c r="C50" i="21" s="1"/>
  <c r="B46" i="8"/>
  <c r="C46" i="8" s="1"/>
  <c r="B51" i="23" l="1"/>
  <c r="C51" i="23" s="1"/>
  <c r="A52" i="23"/>
  <c r="D52" i="23" s="1"/>
  <c r="B50" i="13"/>
  <c r="C50" i="13" s="1"/>
  <c r="A51" i="13"/>
  <c r="D51" i="13" s="1"/>
  <c r="B50" i="14"/>
  <c r="C50" i="14" s="1"/>
  <c r="B49" i="15"/>
  <c r="C49" i="15" s="1"/>
  <c r="A51" i="14"/>
  <c r="D51" i="14" s="1"/>
  <c r="A50" i="15"/>
  <c r="D50" i="15" s="1"/>
  <c r="B49" i="11"/>
  <c r="C49" i="11" s="1"/>
  <c r="A50" i="11"/>
  <c r="D50" i="11" s="1"/>
  <c r="B49" i="10"/>
  <c r="C49" i="10" s="1"/>
  <c r="A50" i="10"/>
  <c r="D50" i="10" s="1"/>
  <c r="B49" i="12"/>
  <c r="C49" i="12" s="1"/>
  <c r="A50" i="12"/>
  <c r="D50" i="12" s="1"/>
  <c r="A48" i="8"/>
  <c r="D48" i="8" s="1"/>
  <c r="B47" i="8"/>
  <c r="C47" i="8" s="1"/>
  <c r="A52" i="26"/>
  <c r="D52" i="26" s="1"/>
  <c r="B51" i="26"/>
  <c r="C51" i="26" s="1"/>
  <c r="A52" i="25"/>
  <c r="D52" i="25" s="1"/>
  <c r="B51" i="25"/>
  <c r="C51" i="25" s="1"/>
  <c r="A53" i="24"/>
  <c r="D53" i="24" s="1"/>
  <c r="B52" i="24"/>
  <c r="C52" i="24" s="1"/>
  <c r="A53" i="23"/>
  <c r="D53" i="23" s="1"/>
  <c r="B52" i="23"/>
  <c r="C52" i="23" s="1"/>
  <c r="A53" i="22"/>
  <c r="D53" i="22" s="1"/>
  <c r="B52" i="22"/>
  <c r="C52" i="22" s="1"/>
  <c r="A52" i="21"/>
  <c r="D52" i="21" s="1"/>
  <c r="B51" i="21"/>
  <c r="C51" i="21" s="1"/>
  <c r="B51" i="13" l="1"/>
  <c r="C51" i="13" s="1"/>
  <c r="A52" i="13"/>
  <c r="D52" i="13" s="1"/>
  <c r="B51" i="14"/>
  <c r="C51" i="14" s="1"/>
  <c r="A52" i="14"/>
  <c r="D52" i="14" s="1"/>
  <c r="A51" i="15"/>
  <c r="D51" i="15" s="1"/>
  <c r="B50" i="15"/>
  <c r="C50" i="15" s="1"/>
  <c r="B50" i="11"/>
  <c r="C50" i="11" s="1"/>
  <c r="A51" i="11"/>
  <c r="D51" i="11" s="1"/>
  <c r="A51" i="12"/>
  <c r="D51" i="12" s="1"/>
  <c r="B50" i="10"/>
  <c r="C50" i="10" s="1"/>
  <c r="A51" i="10"/>
  <c r="D51" i="10" s="1"/>
  <c r="B50" i="12"/>
  <c r="C50" i="12" s="1"/>
  <c r="A49" i="8"/>
  <c r="D49" i="8" s="1"/>
  <c r="B48" i="8"/>
  <c r="C48" i="8" s="1"/>
  <c r="A53" i="26"/>
  <c r="D53" i="26" s="1"/>
  <c r="B52" i="26"/>
  <c r="C52" i="26" s="1"/>
  <c r="A53" i="25"/>
  <c r="D53" i="25" s="1"/>
  <c r="B52" i="25"/>
  <c r="C52" i="25" s="1"/>
  <c r="A54" i="24"/>
  <c r="D54" i="24" s="1"/>
  <c r="B53" i="24"/>
  <c r="C53" i="24" s="1"/>
  <c r="A54" i="23"/>
  <c r="D54" i="23" s="1"/>
  <c r="B53" i="23"/>
  <c r="C53" i="23" s="1"/>
  <c r="A54" i="22"/>
  <c r="D54" i="22" s="1"/>
  <c r="B53" i="22"/>
  <c r="C53" i="22" s="1"/>
  <c r="A53" i="21"/>
  <c r="D53" i="21" s="1"/>
  <c r="B52" i="21"/>
  <c r="C52" i="21" s="1"/>
  <c r="B52" i="13" l="1"/>
  <c r="C52" i="13" s="1"/>
  <c r="A53" i="13"/>
  <c r="D53" i="13" s="1"/>
  <c r="B52" i="14"/>
  <c r="C52" i="14" s="1"/>
  <c r="A53" i="14"/>
  <c r="D53" i="14" s="1"/>
  <c r="A52" i="11"/>
  <c r="D52" i="11" s="1"/>
  <c r="A52" i="12"/>
  <c r="D52" i="12" s="1"/>
  <c r="A52" i="15"/>
  <c r="D52" i="15" s="1"/>
  <c r="B51" i="15"/>
  <c r="C51" i="15" s="1"/>
  <c r="B51" i="12"/>
  <c r="C51" i="12" s="1"/>
  <c r="B51" i="10"/>
  <c r="C51" i="10" s="1"/>
  <c r="A52" i="10"/>
  <c r="D52" i="10" s="1"/>
  <c r="B51" i="11"/>
  <c r="C51" i="11" s="1"/>
  <c r="B49" i="8"/>
  <c r="C49" i="8" s="1"/>
  <c r="A50" i="8"/>
  <c r="D50" i="8" s="1"/>
  <c r="A54" i="26"/>
  <c r="D54" i="26" s="1"/>
  <c r="B53" i="26"/>
  <c r="C53" i="26" s="1"/>
  <c r="A54" i="25"/>
  <c r="D54" i="25" s="1"/>
  <c r="B53" i="25"/>
  <c r="C53" i="25" s="1"/>
  <c r="A55" i="24"/>
  <c r="D55" i="24" s="1"/>
  <c r="B54" i="24"/>
  <c r="C54" i="24" s="1"/>
  <c r="A55" i="23"/>
  <c r="D55" i="23" s="1"/>
  <c r="B54" i="23"/>
  <c r="C54" i="23" s="1"/>
  <c r="A55" i="22"/>
  <c r="D55" i="22" s="1"/>
  <c r="B54" i="22"/>
  <c r="C54" i="22" s="1"/>
  <c r="A54" i="21"/>
  <c r="D54" i="21" s="1"/>
  <c r="B53" i="21"/>
  <c r="C53" i="21" s="1"/>
  <c r="B52" i="11" l="1"/>
  <c r="C52" i="11" s="1"/>
  <c r="A53" i="11"/>
  <c r="D53" i="11" s="1"/>
  <c r="B53" i="13"/>
  <c r="C53" i="13" s="1"/>
  <c r="A54" i="13"/>
  <c r="D54" i="13" s="1"/>
  <c r="B53" i="14"/>
  <c r="C53" i="14" s="1"/>
  <c r="A54" i="14"/>
  <c r="D54" i="14" s="1"/>
  <c r="A53" i="15"/>
  <c r="D53" i="15" s="1"/>
  <c r="B52" i="12"/>
  <c r="C52" i="12" s="1"/>
  <c r="A53" i="12"/>
  <c r="D53" i="12" s="1"/>
  <c r="B52" i="15"/>
  <c r="C52" i="15" s="1"/>
  <c r="B52" i="10"/>
  <c r="C52" i="10" s="1"/>
  <c r="A53" i="10"/>
  <c r="D53" i="10" s="1"/>
  <c r="A51" i="8"/>
  <c r="D51" i="8" s="1"/>
  <c r="B50" i="8"/>
  <c r="C50" i="8" s="1"/>
  <c r="A55" i="26"/>
  <c r="D55" i="26" s="1"/>
  <c r="B54" i="26"/>
  <c r="C54" i="26" s="1"/>
  <c r="A55" i="25"/>
  <c r="D55" i="25" s="1"/>
  <c r="B54" i="25"/>
  <c r="C54" i="25" s="1"/>
  <c r="A56" i="24"/>
  <c r="D56" i="24" s="1"/>
  <c r="B55" i="24"/>
  <c r="C55" i="24" s="1"/>
  <c r="A56" i="23"/>
  <c r="D56" i="23" s="1"/>
  <c r="B55" i="23"/>
  <c r="C55" i="23" s="1"/>
  <c r="A56" i="22"/>
  <c r="D56" i="22" s="1"/>
  <c r="B55" i="22"/>
  <c r="C55" i="22" s="1"/>
  <c r="A55" i="21"/>
  <c r="D55" i="21" s="1"/>
  <c r="B54" i="21"/>
  <c r="C54" i="21" s="1"/>
  <c r="A54" i="11"/>
  <c r="D54" i="11" s="1"/>
  <c r="B53" i="11"/>
  <c r="C53" i="11" s="1"/>
  <c r="B54" i="14" l="1"/>
  <c r="C54" i="14" s="1"/>
  <c r="A55" i="14"/>
  <c r="D55" i="14" s="1"/>
  <c r="B54" i="13"/>
  <c r="C54" i="13" s="1"/>
  <c r="A55" i="13"/>
  <c r="D55" i="13" s="1"/>
  <c r="A54" i="12"/>
  <c r="D54" i="12" s="1"/>
  <c r="B53" i="15"/>
  <c r="C53" i="15" s="1"/>
  <c r="A54" i="15"/>
  <c r="D54" i="15" s="1"/>
  <c r="B53" i="12"/>
  <c r="C53" i="12" s="1"/>
  <c r="B53" i="10"/>
  <c r="C53" i="10" s="1"/>
  <c r="A54" i="10"/>
  <c r="D54" i="10" s="1"/>
  <c r="B51" i="8"/>
  <c r="C51" i="8" s="1"/>
  <c r="A52" i="8"/>
  <c r="D52" i="8" s="1"/>
  <c r="A56" i="26"/>
  <c r="D56" i="26" s="1"/>
  <c r="B55" i="26"/>
  <c r="C55" i="26" s="1"/>
  <c r="A56" i="25"/>
  <c r="D56" i="25" s="1"/>
  <c r="B55" i="25"/>
  <c r="C55" i="25" s="1"/>
  <c r="A57" i="24"/>
  <c r="D57" i="24" s="1"/>
  <c r="B56" i="24"/>
  <c r="C56" i="24" s="1"/>
  <c r="A57" i="23"/>
  <c r="D57" i="23" s="1"/>
  <c r="B56" i="23"/>
  <c r="C56" i="23" s="1"/>
  <c r="A57" i="22"/>
  <c r="D57" i="22" s="1"/>
  <c r="B56" i="22"/>
  <c r="C56" i="22" s="1"/>
  <c r="A56" i="21"/>
  <c r="D56" i="21" s="1"/>
  <c r="B55" i="21"/>
  <c r="C55" i="21" s="1"/>
  <c r="A55" i="11"/>
  <c r="D55" i="11" s="1"/>
  <c r="B54" i="11"/>
  <c r="C54" i="11" s="1"/>
  <c r="A55" i="12" l="1"/>
  <c r="D55" i="12" s="1"/>
  <c r="B55" i="14"/>
  <c r="C55" i="14" s="1"/>
  <c r="A56" i="14"/>
  <c r="D56" i="14" s="1"/>
  <c r="B54" i="12"/>
  <c r="C54" i="12" s="1"/>
  <c r="B55" i="13"/>
  <c r="C55" i="13" s="1"/>
  <c r="A56" i="13"/>
  <c r="D56" i="13" s="1"/>
  <c r="B54" i="15"/>
  <c r="C54" i="15" s="1"/>
  <c r="A55" i="15"/>
  <c r="D55" i="15" s="1"/>
  <c r="B54" i="10"/>
  <c r="C54" i="10" s="1"/>
  <c r="A55" i="10"/>
  <c r="D55" i="10" s="1"/>
  <c r="B52" i="8"/>
  <c r="C52" i="8" s="1"/>
  <c r="A53" i="8"/>
  <c r="D53" i="8" s="1"/>
  <c r="A57" i="26"/>
  <c r="D57" i="26" s="1"/>
  <c r="B56" i="26"/>
  <c r="C56" i="26" s="1"/>
  <c r="A57" i="25"/>
  <c r="D57" i="25" s="1"/>
  <c r="B56" i="25"/>
  <c r="C56" i="25" s="1"/>
  <c r="A58" i="24"/>
  <c r="D58" i="24" s="1"/>
  <c r="B57" i="24"/>
  <c r="C57" i="24" s="1"/>
  <c r="A58" i="23"/>
  <c r="D58" i="23" s="1"/>
  <c r="B57" i="23"/>
  <c r="C57" i="23" s="1"/>
  <c r="A58" i="22"/>
  <c r="D58" i="22" s="1"/>
  <c r="B57" i="22"/>
  <c r="C57" i="22" s="1"/>
  <c r="A57" i="21"/>
  <c r="D57" i="21" s="1"/>
  <c r="B56" i="21"/>
  <c r="C56" i="21" s="1"/>
  <c r="A56" i="15"/>
  <c r="D56" i="15" s="1"/>
  <c r="A57" i="14"/>
  <c r="D57" i="14" s="1"/>
  <c r="B56" i="14"/>
  <c r="C56" i="14" s="1"/>
  <c r="A56" i="11"/>
  <c r="D56" i="11" s="1"/>
  <c r="B55" i="11"/>
  <c r="C55" i="11" s="1"/>
  <c r="B55" i="12" l="1"/>
  <c r="C55" i="12" s="1"/>
  <c r="B56" i="13"/>
  <c r="C56" i="13" s="1"/>
  <c r="A56" i="12"/>
  <c r="D56" i="12" s="1"/>
  <c r="B55" i="15"/>
  <c r="C55" i="15" s="1"/>
  <c r="A57" i="13"/>
  <c r="D57" i="13" s="1"/>
  <c r="B55" i="10"/>
  <c r="C55" i="10" s="1"/>
  <c r="A56" i="10"/>
  <c r="D56" i="10" s="1"/>
  <c r="A54" i="8"/>
  <c r="D54" i="8" s="1"/>
  <c r="B53" i="8"/>
  <c r="C53" i="8" s="1"/>
  <c r="A58" i="26"/>
  <c r="D58" i="26" s="1"/>
  <c r="B57" i="26"/>
  <c r="C57" i="26" s="1"/>
  <c r="A58" i="25"/>
  <c r="D58" i="25" s="1"/>
  <c r="B57" i="25"/>
  <c r="C57" i="25" s="1"/>
  <c r="A59" i="24"/>
  <c r="D59" i="24" s="1"/>
  <c r="B58" i="24"/>
  <c r="C58" i="24" s="1"/>
  <c r="A59" i="23"/>
  <c r="D59" i="23" s="1"/>
  <c r="B58" i="23"/>
  <c r="C58" i="23" s="1"/>
  <c r="A59" i="22"/>
  <c r="D59" i="22" s="1"/>
  <c r="B58" i="22"/>
  <c r="C58" i="22" s="1"/>
  <c r="A58" i="21"/>
  <c r="D58" i="21" s="1"/>
  <c r="B57" i="21"/>
  <c r="C57" i="21" s="1"/>
  <c r="A57" i="15"/>
  <c r="D57" i="15" s="1"/>
  <c r="B56" i="15"/>
  <c r="C56" i="15" s="1"/>
  <c r="A58" i="14"/>
  <c r="D58" i="14" s="1"/>
  <c r="B57" i="14"/>
  <c r="C57" i="14" s="1"/>
  <c r="A58" i="13"/>
  <c r="D58" i="13" s="1"/>
  <c r="A57" i="12"/>
  <c r="D57" i="12" s="1"/>
  <c r="B56" i="12"/>
  <c r="C56" i="12" s="1"/>
  <c r="A57" i="11"/>
  <c r="D57" i="11" s="1"/>
  <c r="B56" i="11"/>
  <c r="C56" i="11" s="1"/>
  <c r="B57" i="13" l="1"/>
  <c r="C57" i="13" s="1"/>
  <c r="B56" i="10"/>
  <c r="C56" i="10" s="1"/>
  <c r="A57" i="10"/>
  <c r="D57" i="10" s="1"/>
  <c r="B54" i="8"/>
  <c r="C54" i="8" s="1"/>
  <c r="A55" i="8"/>
  <c r="D55" i="8" s="1"/>
  <c r="A59" i="26"/>
  <c r="D59" i="26" s="1"/>
  <c r="B58" i="26"/>
  <c r="C58" i="26" s="1"/>
  <c r="A59" i="25"/>
  <c r="D59" i="25" s="1"/>
  <c r="B58" i="25"/>
  <c r="C58" i="25" s="1"/>
  <c r="A60" i="24"/>
  <c r="D60" i="24" s="1"/>
  <c r="B59" i="24"/>
  <c r="C59" i="24" s="1"/>
  <c r="A60" i="23"/>
  <c r="D60" i="23" s="1"/>
  <c r="B59" i="23"/>
  <c r="C59" i="23" s="1"/>
  <c r="A60" i="22"/>
  <c r="D60" i="22" s="1"/>
  <c r="B59" i="22"/>
  <c r="C59" i="22" s="1"/>
  <c r="A59" i="21"/>
  <c r="D59" i="21" s="1"/>
  <c r="B58" i="21"/>
  <c r="C58" i="21" s="1"/>
  <c r="A58" i="15"/>
  <c r="D58" i="15" s="1"/>
  <c r="B57" i="15"/>
  <c r="C57" i="15" s="1"/>
  <c r="A59" i="14"/>
  <c r="D59" i="14" s="1"/>
  <c r="B58" i="14"/>
  <c r="C58" i="14" s="1"/>
  <c r="A59" i="13"/>
  <c r="D59" i="13" s="1"/>
  <c r="B58" i="13"/>
  <c r="C58" i="13" s="1"/>
  <c r="A58" i="12"/>
  <c r="D58" i="12" s="1"/>
  <c r="B57" i="12"/>
  <c r="C57" i="12" s="1"/>
  <c r="A58" i="11"/>
  <c r="D58" i="11" s="1"/>
  <c r="B57" i="11"/>
  <c r="C57" i="11" s="1"/>
  <c r="B57" i="10" l="1"/>
  <c r="C57" i="10" s="1"/>
  <c r="A58" i="10"/>
  <c r="D58" i="10" s="1"/>
  <c r="B55" i="8"/>
  <c r="C55" i="8" s="1"/>
  <c r="A56" i="8"/>
  <c r="D56" i="8" s="1"/>
  <c r="A60" i="26"/>
  <c r="D60" i="26" s="1"/>
  <c r="B59" i="26"/>
  <c r="C59" i="26" s="1"/>
  <c r="A60" i="25"/>
  <c r="D60" i="25" s="1"/>
  <c r="B59" i="25"/>
  <c r="C59" i="25" s="1"/>
  <c r="A61" i="24"/>
  <c r="D61" i="24" s="1"/>
  <c r="B60" i="24"/>
  <c r="C60" i="24" s="1"/>
  <c r="A61" i="23"/>
  <c r="D61" i="23" s="1"/>
  <c r="B60" i="23"/>
  <c r="C60" i="23" s="1"/>
  <c r="A61" i="22"/>
  <c r="D61" i="22" s="1"/>
  <c r="B60" i="22"/>
  <c r="C60" i="22" s="1"/>
  <c r="A60" i="21"/>
  <c r="D60" i="21" s="1"/>
  <c r="B59" i="21"/>
  <c r="C59" i="21" s="1"/>
  <c r="A59" i="15"/>
  <c r="D59" i="15" s="1"/>
  <c r="B58" i="15"/>
  <c r="C58" i="15" s="1"/>
  <c r="A60" i="14"/>
  <c r="D60" i="14" s="1"/>
  <c r="B59" i="14"/>
  <c r="C59" i="14" s="1"/>
  <c r="A60" i="13"/>
  <c r="D60" i="13" s="1"/>
  <c r="B59" i="13"/>
  <c r="C59" i="13" s="1"/>
  <c r="A59" i="12"/>
  <c r="D59" i="12" s="1"/>
  <c r="B58" i="12"/>
  <c r="C58" i="12" s="1"/>
  <c r="A59" i="11"/>
  <c r="D59" i="11" s="1"/>
  <c r="B58" i="11"/>
  <c r="C58" i="11" s="1"/>
  <c r="B56" i="8" l="1"/>
  <c r="C56" i="8" s="1"/>
  <c r="B58" i="10"/>
  <c r="C58" i="10" s="1"/>
  <c r="A59" i="10"/>
  <c r="D59" i="10" s="1"/>
  <c r="A57" i="8"/>
  <c r="D57" i="8" s="1"/>
  <c r="A61" i="26"/>
  <c r="D61" i="26" s="1"/>
  <c r="B60" i="26"/>
  <c r="C60" i="26" s="1"/>
  <c r="A61" i="25"/>
  <c r="D61" i="25" s="1"/>
  <c r="B60" i="25"/>
  <c r="C60" i="25" s="1"/>
  <c r="A62" i="24"/>
  <c r="D62" i="24" s="1"/>
  <c r="B61" i="24"/>
  <c r="C61" i="24" s="1"/>
  <c r="A62" i="23"/>
  <c r="D62" i="23" s="1"/>
  <c r="B61" i="23"/>
  <c r="C61" i="23" s="1"/>
  <c r="A62" i="22"/>
  <c r="D62" i="22" s="1"/>
  <c r="B61" i="22"/>
  <c r="C61" i="22" s="1"/>
  <c r="A61" i="21"/>
  <c r="D61" i="21" s="1"/>
  <c r="B60" i="21"/>
  <c r="C60" i="21" s="1"/>
  <c r="A60" i="15"/>
  <c r="D60" i="15" s="1"/>
  <c r="B59" i="15"/>
  <c r="C59" i="15" s="1"/>
  <c r="A61" i="14"/>
  <c r="D61" i="14" s="1"/>
  <c r="B60" i="14"/>
  <c r="C60" i="14" s="1"/>
  <c r="A61" i="13"/>
  <c r="D61" i="13" s="1"/>
  <c r="B60" i="13"/>
  <c r="C60" i="13" s="1"/>
  <c r="A60" i="12"/>
  <c r="D60" i="12" s="1"/>
  <c r="B59" i="12"/>
  <c r="C59" i="12" s="1"/>
  <c r="A60" i="11"/>
  <c r="D60" i="11" s="1"/>
  <c r="B59" i="11"/>
  <c r="C59" i="11" s="1"/>
  <c r="A58" i="8" l="1"/>
  <c r="D58" i="8" s="1"/>
  <c r="A60" i="10"/>
  <c r="D60" i="10" s="1"/>
  <c r="B59" i="10"/>
  <c r="C59" i="10" s="1"/>
  <c r="B57" i="8"/>
  <c r="C57" i="8" s="1"/>
  <c r="A62" i="26"/>
  <c r="D62" i="26" s="1"/>
  <c r="B61" i="26"/>
  <c r="C61" i="26" s="1"/>
  <c r="A62" i="25"/>
  <c r="D62" i="25" s="1"/>
  <c r="B61" i="25"/>
  <c r="C61" i="25" s="1"/>
  <c r="A63" i="24"/>
  <c r="D63" i="24" s="1"/>
  <c r="B62" i="24"/>
  <c r="C62" i="24" s="1"/>
  <c r="A63" i="23"/>
  <c r="D63" i="23" s="1"/>
  <c r="B62" i="23"/>
  <c r="C62" i="23" s="1"/>
  <c r="A63" i="22"/>
  <c r="D63" i="22" s="1"/>
  <c r="B62" i="22"/>
  <c r="C62" i="22" s="1"/>
  <c r="A62" i="21"/>
  <c r="D62" i="21" s="1"/>
  <c r="B61" i="21"/>
  <c r="C61" i="21" s="1"/>
  <c r="A61" i="15"/>
  <c r="D61" i="15" s="1"/>
  <c r="B60" i="15"/>
  <c r="C60" i="15" s="1"/>
  <c r="A62" i="14"/>
  <c r="D62" i="14" s="1"/>
  <c r="B61" i="14"/>
  <c r="C61" i="14" s="1"/>
  <c r="A62" i="13"/>
  <c r="D62" i="13" s="1"/>
  <c r="B61" i="13"/>
  <c r="C61" i="13" s="1"/>
  <c r="A61" i="12"/>
  <c r="D61" i="12" s="1"/>
  <c r="B60" i="12"/>
  <c r="C60" i="12" s="1"/>
  <c r="A61" i="11"/>
  <c r="D61" i="11" s="1"/>
  <c r="B60" i="11"/>
  <c r="C60" i="11" s="1"/>
  <c r="A59" i="8" l="1"/>
  <c r="D59" i="8" s="1"/>
  <c r="B58" i="8"/>
  <c r="C58" i="8" s="1"/>
  <c r="A61" i="10"/>
  <c r="D61" i="10" s="1"/>
  <c r="B60" i="10"/>
  <c r="C60" i="10" s="1"/>
  <c r="A63" i="26"/>
  <c r="D63" i="26" s="1"/>
  <c r="B62" i="26"/>
  <c r="C62" i="26" s="1"/>
  <c r="A63" i="25"/>
  <c r="D63" i="25" s="1"/>
  <c r="B62" i="25"/>
  <c r="C62" i="25" s="1"/>
  <c r="A64" i="24"/>
  <c r="D64" i="24" s="1"/>
  <c r="B63" i="24"/>
  <c r="C63" i="24" s="1"/>
  <c r="A64" i="23"/>
  <c r="D64" i="23" s="1"/>
  <c r="B63" i="23"/>
  <c r="C63" i="23" s="1"/>
  <c r="A64" i="22"/>
  <c r="D64" i="22" s="1"/>
  <c r="B63" i="22"/>
  <c r="C63" i="22" s="1"/>
  <c r="A63" i="21"/>
  <c r="D63" i="21" s="1"/>
  <c r="B62" i="21"/>
  <c r="C62" i="21" s="1"/>
  <c r="A62" i="15"/>
  <c r="D62" i="15" s="1"/>
  <c r="B61" i="15"/>
  <c r="C61" i="15" s="1"/>
  <c r="A63" i="14"/>
  <c r="D63" i="14" s="1"/>
  <c r="B62" i="14"/>
  <c r="C62" i="14" s="1"/>
  <c r="A63" i="13"/>
  <c r="D63" i="13" s="1"/>
  <c r="B62" i="13"/>
  <c r="C62" i="13" s="1"/>
  <c r="A62" i="12"/>
  <c r="D62" i="12" s="1"/>
  <c r="B61" i="12"/>
  <c r="C61" i="12" s="1"/>
  <c r="A62" i="11"/>
  <c r="D62" i="11" s="1"/>
  <c r="B61" i="11"/>
  <c r="C61" i="11" s="1"/>
  <c r="A62" i="10" l="1"/>
  <c r="D62" i="10" s="1"/>
  <c r="A60" i="8"/>
  <c r="D60" i="8" s="1"/>
  <c r="B61" i="10"/>
  <c r="C61" i="10" s="1"/>
  <c r="B59" i="8"/>
  <c r="C59" i="8" s="1"/>
  <c r="A64" i="26"/>
  <c r="D64" i="26" s="1"/>
  <c r="B63" i="26"/>
  <c r="C63" i="26" s="1"/>
  <c r="A64" i="25"/>
  <c r="D64" i="25" s="1"/>
  <c r="B63" i="25"/>
  <c r="C63" i="25" s="1"/>
  <c r="A65" i="24"/>
  <c r="D65" i="24" s="1"/>
  <c r="B64" i="24"/>
  <c r="C64" i="24" s="1"/>
  <c r="A65" i="23"/>
  <c r="D65" i="23" s="1"/>
  <c r="B64" i="23"/>
  <c r="C64" i="23" s="1"/>
  <c r="A65" i="22"/>
  <c r="D65" i="22" s="1"/>
  <c r="B64" i="22"/>
  <c r="C64" i="22" s="1"/>
  <c r="A64" i="21"/>
  <c r="D64" i="21" s="1"/>
  <c r="B63" i="21"/>
  <c r="C63" i="21" s="1"/>
  <c r="A63" i="15"/>
  <c r="D63" i="15" s="1"/>
  <c r="B62" i="15"/>
  <c r="C62" i="15" s="1"/>
  <c r="A64" i="14"/>
  <c r="D64" i="14" s="1"/>
  <c r="B63" i="14"/>
  <c r="C63" i="14" s="1"/>
  <c r="A64" i="13"/>
  <c r="D64" i="13" s="1"/>
  <c r="B63" i="13"/>
  <c r="C63" i="13" s="1"/>
  <c r="A63" i="12"/>
  <c r="D63" i="12" s="1"/>
  <c r="B62" i="12"/>
  <c r="C62" i="12" s="1"/>
  <c r="A63" i="11"/>
  <c r="D63" i="11" s="1"/>
  <c r="B62" i="11"/>
  <c r="C62" i="11" s="1"/>
  <c r="B62" i="10" l="1"/>
  <c r="C62" i="10" s="1"/>
  <c r="A63" i="10"/>
  <c r="D63" i="10" s="1"/>
  <c r="A61" i="8"/>
  <c r="D61" i="8" s="1"/>
  <c r="B60" i="8"/>
  <c r="C60" i="8" s="1"/>
  <c r="A65" i="26"/>
  <c r="D65" i="26" s="1"/>
  <c r="B64" i="26"/>
  <c r="C64" i="26" s="1"/>
  <c r="A65" i="25"/>
  <c r="D65" i="25" s="1"/>
  <c r="B64" i="25"/>
  <c r="C64" i="25" s="1"/>
  <c r="A66" i="24"/>
  <c r="D66" i="24" s="1"/>
  <c r="B65" i="24"/>
  <c r="C65" i="24" s="1"/>
  <c r="A66" i="23"/>
  <c r="D66" i="23" s="1"/>
  <c r="B65" i="23"/>
  <c r="C65" i="23" s="1"/>
  <c r="A66" i="22"/>
  <c r="D66" i="22" s="1"/>
  <c r="B65" i="22"/>
  <c r="C65" i="22" s="1"/>
  <c r="A65" i="21"/>
  <c r="D65" i="21" s="1"/>
  <c r="B64" i="21"/>
  <c r="C64" i="21" s="1"/>
  <c r="A64" i="15"/>
  <c r="D64" i="15" s="1"/>
  <c r="B63" i="15"/>
  <c r="C63" i="15" s="1"/>
  <c r="A65" i="14"/>
  <c r="D65" i="14" s="1"/>
  <c r="B64" i="14"/>
  <c r="C64" i="14" s="1"/>
  <c r="A65" i="13"/>
  <c r="D65" i="13" s="1"/>
  <c r="B64" i="13"/>
  <c r="C64" i="13" s="1"/>
  <c r="A64" i="12"/>
  <c r="D64" i="12" s="1"/>
  <c r="B63" i="12"/>
  <c r="C63" i="12" s="1"/>
  <c r="A64" i="11"/>
  <c r="D64" i="11" s="1"/>
  <c r="B63" i="11"/>
  <c r="C63" i="11" s="1"/>
  <c r="A64" i="10"/>
  <c r="D64" i="10" s="1"/>
  <c r="B63" i="10" l="1"/>
  <c r="C63" i="10" s="1"/>
  <c r="B61" i="8"/>
  <c r="C61" i="8" s="1"/>
  <c r="A62" i="8"/>
  <c r="D62" i="8" s="1"/>
  <c r="A66" i="26"/>
  <c r="D66" i="26" s="1"/>
  <c r="B65" i="26"/>
  <c r="C65" i="26" s="1"/>
  <c r="A66" i="25"/>
  <c r="D66" i="25" s="1"/>
  <c r="B65" i="25"/>
  <c r="C65" i="25" s="1"/>
  <c r="A67" i="24"/>
  <c r="D67" i="24" s="1"/>
  <c r="B66" i="24"/>
  <c r="C66" i="24" s="1"/>
  <c r="A67" i="23"/>
  <c r="D67" i="23" s="1"/>
  <c r="B66" i="23"/>
  <c r="C66" i="23" s="1"/>
  <c r="A67" i="22"/>
  <c r="D67" i="22" s="1"/>
  <c r="B66" i="22"/>
  <c r="C66" i="22" s="1"/>
  <c r="A66" i="21"/>
  <c r="D66" i="21" s="1"/>
  <c r="B65" i="21"/>
  <c r="C65" i="21" s="1"/>
  <c r="A65" i="15"/>
  <c r="D65" i="15" s="1"/>
  <c r="B64" i="15"/>
  <c r="C64" i="15" s="1"/>
  <c r="A66" i="14"/>
  <c r="D66" i="14" s="1"/>
  <c r="B65" i="14"/>
  <c r="C65" i="14" s="1"/>
  <c r="A66" i="13"/>
  <c r="D66" i="13" s="1"/>
  <c r="B65" i="13"/>
  <c r="C65" i="13" s="1"/>
  <c r="A65" i="12"/>
  <c r="D65" i="12" s="1"/>
  <c r="B64" i="12"/>
  <c r="C64" i="12" s="1"/>
  <c r="A65" i="11"/>
  <c r="D65" i="11" s="1"/>
  <c r="B64" i="11"/>
  <c r="C64" i="11" s="1"/>
  <c r="A65" i="10"/>
  <c r="D65" i="10" s="1"/>
  <c r="B64" i="10"/>
  <c r="C64" i="10" s="1"/>
  <c r="B62" i="8" l="1"/>
  <c r="C62" i="8" s="1"/>
  <c r="A63" i="8"/>
  <c r="D63" i="8" s="1"/>
  <c r="A67" i="26"/>
  <c r="D67" i="26" s="1"/>
  <c r="B66" i="26"/>
  <c r="C66" i="26" s="1"/>
  <c r="A67" i="25"/>
  <c r="D67" i="25" s="1"/>
  <c r="B66" i="25"/>
  <c r="C66" i="25" s="1"/>
  <c r="A68" i="24"/>
  <c r="D68" i="24" s="1"/>
  <c r="B67" i="24"/>
  <c r="C67" i="24" s="1"/>
  <c r="A68" i="23"/>
  <c r="D68" i="23" s="1"/>
  <c r="B67" i="23"/>
  <c r="C67" i="23" s="1"/>
  <c r="A68" i="22"/>
  <c r="D68" i="22" s="1"/>
  <c r="B67" i="22"/>
  <c r="C67" i="22" s="1"/>
  <c r="A67" i="21"/>
  <c r="D67" i="21" s="1"/>
  <c r="B66" i="21"/>
  <c r="C66" i="21" s="1"/>
  <c r="A66" i="15"/>
  <c r="D66" i="15" s="1"/>
  <c r="B65" i="15"/>
  <c r="C65" i="15" s="1"/>
  <c r="A67" i="14"/>
  <c r="D67" i="14" s="1"/>
  <c r="B66" i="14"/>
  <c r="C66" i="14" s="1"/>
  <c r="A67" i="13"/>
  <c r="D67" i="13" s="1"/>
  <c r="B66" i="13"/>
  <c r="C66" i="13" s="1"/>
  <c r="A66" i="12"/>
  <c r="D66" i="12" s="1"/>
  <c r="B65" i="12"/>
  <c r="C65" i="12" s="1"/>
  <c r="A66" i="11"/>
  <c r="D66" i="11" s="1"/>
  <c r="B65" i="11"/>
  <c r="C65" i="11" s="1"/>
  <c r="A66" i="10"/>
  <c r="D66" i="10" s="1"/>
  <c r="B65" i="10"/>
  <c r="C65" i="10" s="1"/>
  <c r="A64" i="8" l="1"/>
  <c r="D64" i="8" s="1"/>
  <c r="B63" i="8"/>
  <c r="C63" i="8" s="1"/>
  <c r="A68" i="26"/>
  <c r="D68" i="26" s="1"/>
  <c r="B67" i="26"/>
  <c r="C67" i="26" s="1"/>
  <c r="A68" i="25"/>
  <c r="D68" i="25" s="1"/>
  <c r="B67" i="25"/>
  <c r="C67" i="25" s="1"/>
  <c r="A69" i="24"/>
  <c r="D69" i="24" s="1"/>
  <c r="B68" i="24"/>
  <c r="C68" i="24" s="1"/>
  <c r="A69" i="23"/>
  <c r="D69" i="23" s="1"/>
  <c r="B68" i="23"/>
  <c r="C68" i="23" s="1"/>
  <c r="A69" i="22"/>
  <c r="D69" i="22" s="1"/>
  <c r="B68" i="22"/>
  <c r="C68" i="22" s="1"/>
  <c r="A68" i="21"/>
  <c r="D68" i="21" s="1"/>
  <c r="B67" i="21"/>
  <c r="C67" i="21" s="1"/>
  <c r="A67" i="15"/>
  <c r="D67" i="15" s="1"/>
  <c r="B66" i="15"/>
  <c r="C66" i="15" s="1"/>
  <c r="A68" i="14"/>
  <c r="D68" i="14" s="1"/>
  <c r="B67" i="14"/>
  <c r="C67" i="14" s="1"/>
  <c r="A68" i="13"/>
  <c r="D68" i="13" s="1"/>
  <c r="B67" i="13"/>
  <c r="C67" i="13" s="1"/>
  <c r="A67" i="12"/>
  <c r="D67" i="12" s="1"/>
  <c r="B66" i="12"/>
  <c r="C66" i="12" s="1"/>
  <c r="A67" i="11"/>
  <c r="D67" i="11" s="1"/>
  <c r="B66" i="11"/>
  <c r="C66" i="11" s="1"/>
  <c r="A67" i="10"/>
  <c r="D67" i="10" s="1"/>
  <c r="B66" i="10"/>
  <c r="C66" i="10" s="1"/>
  <c r="B64" i="8" l="1"/>
  <c r="C64" i="8" s="1"/>
  <c r="A65" i="8"/>
  <c r="D65" i="8" s="1"/>
  <c r="A69" i="26"/>
  <c r="D69" i="26" s="1"/>
  <c r="B68" i="26"/>
  <c r="C68" i="26" s="1"/>
  <c r="A69" i="25"/>
  <c r="D69" i="25" s="1"/>
  <c r="B68" i="25"/>
  <c r="C68" i="25" s="1"/>
  <c r="A70" i="24"/>
  <c r="D70" i="24" s="1"/>
  <c r="B69" i="24"/>
  <c r="C69" i="24" s="1"/>
  <c r="A70" i="23"/>
  <c r="D70" i="23" s="1"/>
  <c r="B69" i="23"/>
  <c r="C69" i="23" s="1"/>
  <c r="A70" i="22"/>
  <c r="D70" i="22" s="1"/>
  <c r="B69" i="22"/>
  <c r="C69" i="22" s="1"/>
  <c r="A69" i="21"/>
  <c r="D69" i="21" s="1"/>
  <c r="B68" i="21"/>
  <c r="C68" i="21" s="1"/>
  <c r="A68" i="15"/>
  <c r="D68" i="15" s="1"/>
  <c r="B67" i="15"/>
  <c r="C67" i="15" s="1"/>
  <c r="A69" i="14"/>
  <c r="D69" i="14" s="1"/>
  <c r="B68" i="14"/>
  <c r="C68" i="14" s="1"/>
  <c r="A69" i="13"/>
  <c r="D69" i="13" s="1"/>
  <c r="B68" i="13"/>
  <c r="C68" i="13" s="1"/>
  <c r="A68" i="12"/>
  <c r="D68" i="12" s="1"/>
  <c r="B67" i="12"/>
  <c r="C67" i="12" s="1"/>
  <c r="A68" i="11"/>
  <c r="D68" i="11" s="1"/>
  <c r="B67" i="11"/>
  <c r="C67" i="11" s="1"/>
  <c r="A68" i="10"/>
  <c r="D68" i="10" s="1"/>
  <c r="B67" i="10"/>
  <c r="C67" i="10" s="1"/>
  <c r="A66" i="8" l="1"/>
  <c r="D66" i="8" s="1"/>
  <c r="B65" i="8"/>
  <c r="C65" i="8" s="1"/>
  <c r="A70" i="26"/>
  <c r="D70" i="26" s="1"/>
  <c r="B69" i="26"/>
  <c r="C69" i="26" s="1"/>
  <c r="A70" i="25"/>
  <c r="D70" i="25" s="1"/>
  <c r="B69" i="25"/>
  <c r="C69" i="25" s="1"/>
  <c r="A71" i="24"/>
  <c r="D71" i="24" s="1"/>
  <c r="B70" i="24"/>
  <c r="C70" i="24" s="1"/>
  <c r="A71" i="23"/>
  <c r="D71" i="23" s="1"/>
  <c r="B70" i="23"/>
  <c r="C70" i="23" s="1"/>
  <c r="A71" i="22"/>
  <c r="D71" i="22" s="1"/>
  <c r="B70" i="22"/>
  <c r="C70" i="22" s="1"/>
  <c r="A70" i="21"/>
  <c r="D70" i="21" s="1"/>
  <c r="B69" i="21"/>
  <c r="C69" i="21" s="1"/>
  <c r="A69" i="15"/>
  <c r="D69" i="15" s="1"/>
  <c r="B68" i="15"/>
  <c r="C68" i="15" s="1"/>
  <c r="A70" i="14"/>
  <c r="D70" i="14" s="1"/>
  <c r="B69" i="14"/>
  <c r="C69" i="14" s="1"/>
  <c r="A70" i="13"/>
  <c r="D70" i="13" s="1"/>
  <c r="B69" i="13"/>
  <c r="C69" i="13" s="1"/>
  <c r="A69" i="12"/>
  <c r="D69" i="12" s="1"/>
  <c r="B68" i="12"/>
  <c r="C68" i="12" s="1"/>
  <c r="A69" i="11"/>
  <c r="D69" i="11" s="1"/>
  <c r="B68" i="11"/>
  <c r="C68" i="11" s="1"/>
  <c r="A69" i="10"/>
  <c r="D69" i="10" s="1"/>
  <c r="B68" i="10"/>
  <c r="C68" i="10" s="1"/>
  <c r="B66" i="8" l="1"/>
  <c r="C66" i="8" s="1"/>
  <c r="A67" i="8"/>
  <c r="D67" i="8" s="1"/>
  <c r="A71" i="26"/>
  <c r="D71" i="26" s="1"/>
  <c r="B70" i="26"/>
  <c r="C70" i="26" s="1"/>
  <c r="A71" i="25"/>
  <c r="D71" i="25" s="1"/>
  <c r="B70" i="25"/>
  <c r="C70" i="25" s="1"/>
  <c r="A72" i="24"/>
  <c r="D72" i="24" s="1"/>
  <c r="B71" i="24"/>
  <c r="C71" i="24" s="1"/>
  <c r="A72" i="23"/>
  <c r="D72" i="23" s="1"/>
  <c r="B71" i="23"/>
  <c r="C71" i="23" s="1"/>
  <c r="A72" i="22"/>
  <c r="D72" i="22" s="1"/>
  <c r="B71" i="22"/>
  <c r="C71" i="22" s="1"/>
  <c r="A71" i="21"/>
  <c r="D71" i="21" s="1"/>
  <c r="B70" i="21"/>
  <c r="C70" i="21" s="1"/>
  <c r="A70" i="15"/>
  <c r="D70" i="15" s="1"/>
  <c r="B69" i="15"/>
  <c r="C69" i="15" s="1"/>
  <c r="A71" i="14"/>
  <c r="D71" i="14" s="1"/>
  <c r="B70" i="14"/>
  <c r="C70" i="14" s="1"/>
  <c r="A71" i="13"/>
  <c r="D71" i="13" s="1"/>
  <c r="B70" i="13"/>
  <c r="C70" i="13" s="1"/>
  <c r="A70" i="12"/>
  <c r="D70" i="12" s="1"/>
  <c r="B69" i="12"/>
  <c r="C69" i="12" s="1"/>
  <c r="A70" i="11"/>
  <c r="D70" i="11" s="1"/>
  <c r="B69" i="11"/>
  <c r="C69" i="11" s="1"/>
  <c r="A70" i="10"/>
  <c r="D70" i="10" s="1"/>
  <c r="B69" i="10"/>
  <c r="C69" i="10" s="1"/>
  <c r="A68" i="8" l="1"/>
  <c r="D68" i="8" s="1"/>
  <c r="B67" i="8"/>
  <c r="C67" i="8" s="1"/>
  <c r="A72" i="26"/>
  <c r="D72" i="26" s="1"/>
  <c r="B71" i="26"/>
  <c r="C71" i="26" s="1"/>
  <c r="A72" i="25"/>
  <c r="D72" i="25" s="1"/>
  <c r="B71" i="25"/>
  <c r="C71" i="25" s="1"/>
  <c r="A73" i="24"/>
  <c r="D73" i="24" s="1"/>
  <c r="B72" i="24"/>
  <c r="C72" i="24" s="1"/>
  <c r="A73" i="23"/>
  <c r="D73" i="23" s="1"/>
  <c r="B72" i="23"/>
  <c r="C72" i="23" s="1"/>
  <c r="A73" i="22"/>
  <c r="D73" i="22" s="1"/>
  <c r="B72" i="22"/>
  <c r="C72" i="22" s="1"/>
  <c r="A72" i="21"/>
  <c r="D72" i="21" s="1"/>
  <c r="B71" i="21"/>
  <c r="C71" i="21" s="1"/>
  <c r="A71" i="15"/>
  <c r="D71" i="15" s="1"/>
  <c r="B70" i="15"/>
  <c r="C70" i="15" s="1"/>
  <c r="A72" i="14"/>
  <c r="D72" i="14" s="1"/>
  <c r="B71" i="14"/>
  <c r="C71" i="14" s="1"/>
  <c r="A72" i="13"/>
  <c r="D72" i="13" s="1"/>
  <c r="B71" i="13"/>
  <c r="C71" i="13" s="1"/>
  <c r="A71" i="12"/>
  <c r="D71" i="12" s="1"/>
  <c r="B70" i="12"/>
  <c r="C70" i="12" s="1"/>
  <c r="A71" i="11"/>
  <c r="D71" i="11" s="1"/>
  <c r="B70" i="11"/>
  <c r="C70" i="11" s="1"/>
  <c r="A71" i="10"/>
  <c r="D71" i="10" s="1"/>
  <c r="B70" i="10"/>
  <c r="C70" i="10" s="1"/>
  <c r="A69" i="8" l="1"/>
  <c r="D69" i="8" s="1"/>
  <c r="B68" i="8"/>
  <c r="C68" i="8" s="1"/>
  <c r="A73" i="26"/>
  <c r="D73" i="26" s="1"/>
  <c r="B72" i="26"/>
  <c r="C72" i="26" s="1"/>
  <c r="A73" i="25"/>
  <c r="D73" i="25" s="1"/>
  <c r="B72" i="25"/>
  <c r="C72" i="25" s="1"/>
  <c r="A74" i="24"/>
  <c r="D74" i="24" s="1"/>
  <c r="B73" i="24"/>
  <c r="C73" i="24" s="1"/>
  <c r="A74" i="23"/>
  <c r="D74" i="23" s="1"/>
  <c r="B73" i="23"/>
  <c r="C73" i="23" s="1"/>
  <c r="A74" i="22"/>
  <c r="D74" i="22" s="1"/>
  <c r="B73" i="22"/>
  <c r="C73" i="22" s="1"/>
  <c r="A73" i="21"/>
  <c r="D73" i="21" s="1"/>
  <c r="B72" i="21"/>
  <c r="C72" i="21" s="1"/>
  <c r="A72" i="15"/>
  <c r="D72" i="15" s="1"/>
  <c r="B71" i="15"/>
  <c r="C71" i="15" s="1"/>
  <c r="A73" i="14"/>
  <c r="D73" i="14" s="1"/>
  <c r="B72" i="14"/>
  <c r="C72" i="14" s="1"/>
  <c r="A73" i="13"/>
  <c r="D73" i="13" s="1"/>
  <c r="B72" i="13"/>
  <c r="C72" i="13" s="1"/>
  <c r="A72" i="12"/>
  <c r="D72" i="12" s="1"/>
  <c r="B71" i="12"/>
  <c r="C71" i="12" s="1"/>
  <c r="A72" i="11"/>
  <c r="D72" i="11" s="1"/>
  <c r="B71" i="11"/>
  <c r="C71" i="11" s="1"/>
  <c r="A72" i="10"/>
  <c r="D72" i="10" s="1"/>
  <c r="B71" i="10"/>
  <c r="C71" i="10" s="1"/>
  <c r="A70" i="8" l="1"/>
  <c r="D70" i="8" s="1"/>
  <c r="B69" i="8"/>
  <c r="C69" i="8" s="1"/>
  <c r="A74" i="26"/>
  <c r="D74" i="26" s="1"/>
  <c r="B73" i="26"/>
  <c r="C73" i="26" s="1"/>
  <c r="A74" i="25"/>
  <c r="D74" i="25" s="1"/>
  <c r="B73" i="25"/>
  <c r="C73" i="25" s="1"/>
  <c r="A75" i="24"/>
  <c r="D75" i="24" s="1"/>
  <c r="B74" i="24"/>
  <c r="C74" i="24" s="1"/>
  <c r="A75" i="23"/>
  <c r="D75" i="23" s="1"/>
  <c r="B74" i="23"/>
  <c r="C74" i="23" s="1"/>
  <c r="A75" i="22"/>
  <c r="D75" i="22" s="1"/>
  <c r="B74" i="22"/>
  <c r="C74" i="22" s="1"/>
  <c r="A74" i="21"/>
  <c r="D74" i="21" s="1"/>
  <c r="B73" i="21"/>
  <c r="C73" i="21" s="1"/>
  <c r="A73" i="15"/>
  <c r="D73" i="15" s="1"/>
  <c r="B72" i="15"/>
  <c r="C72" i="15" s="1"/>
  <c r="A74" i="14"/>
  <c r="D74" i="14" s="1"/>
  <c r="B73" i="14"/>
  <c r="C73" i="14" s="1"/>
  <c r="A74" i="13"/>
  <c r="D74" i="13" s="1"/>
  <c r="B73" i="13"/>
  <c r="C73" i="13" s="1"/>
  <c r="A73" i="12"/>
  <c r="D73" i="12" s="1"/>
  <c r="B72" i="12"/>
  <c r="C72" i="12" s="1"/>
  <c r="A73" i="11"/>
  <c r="D73" i="11" s="1"/>
  <c r="B72" i="11"/>
  <c r="C72" i="11" s="1"/>
  <c r="A73" i="10"/>
  <c r="D73" i="10" s="1"/>
  <c r="B72" i="10"/>
  <c r="C72" i="10" s="1"/>
  <c r="A71" i="8" l="1"/>
  <c r="D71" i="8" s="1"/>
  <c r="B70" i="8"/>
  <c r="C70" i="8" s="1"/>
  <c r="A75" i="26"/>
  <c r="D75" i="26" s="1"/>
  <c r="B74" i="26"/>
  <c r="C74" i="26" s="1"/>
  <c r="A75" i="25"/>
  <c r="D75" i="25" s="1"/>
  <c r="B74" i="25"/>
  <c r="C74" i="25" s="1"/>
  <c r="A76" i="24"/>
  <c r="D76" i="24" s="1"/>
  <c r="B75" i="24"/>
  <c r="C75" i="24" s="1"/>
  <c r="A76" i="23"/>
  <c r="D76" i="23" s="1"/>
  <c r="B75" i="23"/>
  <c r="C75" i="23" s="1"/>
  <c r="A76" i="22"/>
  <c r="D76" i="22" s="1"/>
  <c r="B75" i="22"/>
  <c r="C75" i="22" s="1"/>
  <c r="A75" i="21"/>
  <c r="D75" i="21" s="1"/>
  <c r="B74" i="21"/>
  <c r="C74" i="21" s="1"/>
  <c r="A74" i="15"/>
  <c r="D74" i="15" s="1"/>
  <c r="B73" i="15"/>
  <c r="C73" i="15" s="1"/>
  <c r="A75" i="14"/>
  <c r="D75" i="14" s="1"/>
  <c r="B74" i="14"/>
  <c r="C74" i="14" s="1"/>
  <c r="A75" i="13"/>
  <c r="D75" i="13" s="1"/>
  <c r="B74" i="13"/>
  <c r="C74" i="13" s="1"/>
  <c r="A74" i="12"/>
  <c r="D74" i="12" s="1"/>
  <c r="B73" i="12"/>
  <c r="C73" i="12" s="1"/>
  <c r="A74" i="11"/>
  <c r="D74" i="11" s="1"/>
  <c r="B73" i="11"/>
  <c r="C73" i="11" s="1"/>
  <c r="A74" i="10"/>
  <c r="D74" i="10" s="1"/>
  <c r="B73" i="10"/>
  <c r="C73" i="10" s="1"/>
  <c r="A72" i="8" l="1"/>
  <c r="D72" i="8" s="1"/>
  <c r="B71" i="8"/>
  <c r="C71" i="8" s="1"/>
  <c r="A76" i="26"/>
  <c r="D76" i="26" s="1"/>
  <c r="B75" i="26"/>
  <c r="C75" i="26" s="1"/>
  <c r="A76" i="25"/>
  <c r="D76" i="25" s="1"/>
  <c r="B75" i="25"/>
  <c r="C75" i="25" s="1"/>
  <c r="A77" i="24"/>
  <c r="D77" i="24" s="1"/>
  <c r="B76" i="24"/>
  <c r="C76" i="24" s="1"/>
  <c r="A77" i="23"/>
  <c r="D77" i="23" s="1"/>
  <c r="B76" i="23"/>
  <c r="C76" i="23" s="1"/>
  <c r="A77" i="22"/>
  <c r="D77" i="22" s="1"/>
  <c r="B76" i="22"/>
  <c r="C76" i="22" s="1"/>
  <c r="A76" i="21"/>
  <c r="D76" i="21" s="1"/>
  <c r="B75" i="21"/>
  <c r="C75" i="21" s="1"/>
  <c r="A75" i="15"/>
  <c r="D75" i="15" s="1"/>
  <c r="B74" i="15"/>
  <c r="C74" i="15" s="1"/>
  <c r="A76" i="14"/>
  <c r="D76" i="14" s="1"/>
  <c r="B75" i="14"/>
  <c r="C75" i="14" s="1"/>
  <c r="A76" i="13"/>
  <c r="D76" i="13" s="1"/>
  <c r="B75" i="13"/>
  <c r="C75" i="13" s="1"/>
  <c r="A75" i="12"/>
  <c r="D75" i="12" s="1"/>
  <c r="B74" i="12"/>
  <c r="C74" i="12" s="1"/>
  <c r="A75" i="11"/>
  <c r="D75" i="11" s="1"/>
  <c r="B74" i="11"/>
  <c r="C74" i="11" s="1"/>
  <c r="A75" i="10"/>
  <c r="D75" i="10" s="1"/>
  <c r="B74" i="10"/>
  <c r="C74" i="10" s="1"/>
  <c r="A73" i="8" l="1"/>
  <c r="D73" i="8" s="1"/>
  <c r="B72" i="8"/>
  <c r="C72" i="8" s="1"/>
  <c r="A77" i="26"/>
  <c r="D77" i="26" s="1"/>
  <c r="B76" i="26"/>
  <c r="C76" i="26" s="1"/>
  <c r="A77" i="25"/>
  <c r="D77" i="25" s="1"/>
  <c r="B76" i="25"/>
  <c r="C76" i="25" s="1"/>
  <c r="A78" i="24"/>
  <c r="D78" i="24" s="1"/>
  <c r="B77" i="24"/>
  <c r="C77" i="24" s="1"/>
  <c r="A78" i="23"/>
  <c r="D78" i="23" s="1"/>
  <c r="B77" i="23"/>
  <c r="C77" i="23" s="1"/>
  <c r="A78" i="22"/>
  <c r="D78" i="22" s="1"/>
  <c r="B77" i="22"/>
  <c r="C77" i="22" s="1"/>
  <c r="A77" i="21"/>
  <c r="D77" i="21" s="1"/>
  <c r="B76" i="21"/>
  <c r="C76" i="21" s="1"/>
  <c r="A76" i="15"/>
  <c r="D76" i="15" s="1"/>
  <c r="B75" i="15"/>
  <c r="C75" i="15" s="1"/>
  <c r="A77" i="14"/>
  <c r="D77" i="14" s="1"/>
  <c r="B76" i="14"/>
  <c r="C76" i="14" s="1"/>
  <c r="A77" i="13"/>
  <c r="D77" i="13" s="1"/>
  <c r="B76" i="13"/>
  <c r="C76" i="13" s="1"/>
  <c r="A76" i="12"/>
  <c r="D76" i="12" s="1"/>
  <c r="B75" i="12"/>
  <c r="C75" i="12" s="1"/>
  <c r="A76" i="11"/>
  <c r="D76" i="11" s="1"/>
  <c r="B75" i="11"/>
  <c r="C75" i="11" s="1"/>
  <c r="A76" i="10"/>
  <c r="D76" i="10" s="1"/>
  <c r="B75" i="10"/>
  <c r="C75" i="10" s="1"/>
  <c r="A74" i="8" l="1"/>
  <c r="D74" i="8" s="1"/>
  <c r="B73" i="8"/>
  <c r="C73" i="8" s="1"/>
  <c r="A78" i="26"/>
  <c r="D78" i="26" s="1"/>
  <c r="B77" i="26"/>
  <c r="C77" i="26" s="1"/>
  <c r="A78" i="25"/>
  <c r="D78" i="25" s="1"/>
  <c r="B77" i="25"/>
  <c r="C77" i="25" s="1"/>
  <c r="A79" i="24"/>
  <c r="D79" i="24" s="1"/>
  <c r="B78" i="24"/>
  <c r="C78" i="24" s="1"/>
  <c r="A79" i="23"/>
  <c r="D79" i="23" s="1"/>
  <c r="B78" i="23"/>
  <c r="C78" i="23" s="1"/>
  <c r="A79" i="22"/>
  <c r="D79" i="22" s="1"/>
  <c r="B78" i="22"/>
  <c r="C78" i="22" s="1"/>
  <c r="A78" i="21"/>
  <c r="D78" i="21" s="1"/>
  <c r="B77" i="21"/>
  <c r="C77" i="21" s="1"/>
  <c r="A77" i="15"/>
  <c r="D77" i="15" s="1"/>
  <c r="B76" i="15"/>
  <c r="C76" i="15" s="1"/>
  <c r="A78" i="14"/>
  <c r="D78" i="14" s="1"/>
  <c r="B77" i="14"/>
  <c r="C77" i="14" s="1"/>
  <c r="A78" i="13"/>
  <c r="D78" i="13" s="1"/>
  <c r="B77" i="13"/>
  <c r="C77" i="13" s="1"/>
  <c r="A77" i="12"/>
  <c r="D77" i="12" s="1"/>
  <c r="B76" i="12"/>
  <c r="C76" i="12" s="1"/>
  <c r="A77" i="11"/>
  <c r="D77" i="11" s="1"/>
  <c r="B76" i="11"/>
  <c r="C76" i="11" s="1"/>
  <c r="A77" i="10"/>
  <c r="D77" i="10" s="1"/>
  <c r="B76" i="10"/>
  <c r="C76" i="10" s="1"/>
  <c r="A75" i="8" l="1"/>
  <c r="D75" i="8" s="1"/>
  <c r="B74" i="8"/>
  <c r="C74" i="8" s="1"/>
  <c r="A79" i="26"/>
  <c r="D79" i="26" s="1"/>
  <c r="B78" i="26"/>
  <c r="C78" i="26" s="1"/>
  <c r="A79" i="25"/>
  <c r="D79" i="25" s="1"/>
  <c r="B78" i="25"/>
  <c r="C78" i="25" s="1"/>
  <c r="A80" i="24"/>
  <c r="D80" i="24" s="1"/>
  <c r="B79" i="24"/>
  <c r="C79" i="24" s="1"/>
  <c r="A80" i="23"/>
  <c r="D80" i="23" s="1"/>
  <c r="B79" i="23"/>
  <c r="C79" i="23" s="1"/>
  <c r="A80" i="22"/>
  <c r="D80" i="22" s="1"/>
  <c r="B79" i="22"/>
  <c r="C79" i="22" s="1"/>
  <c r="A79" i="21"/>
  <c r="D79" i="21" s="1"/>
  <c r="B78" i="21"/>
  <c r="C78" i="21" s="1"/>
  <c r="A78" i="15"/>
  <c r="D78" i="15" s="1"/>
  <c r="B77" i="15"/>
  <c r="C77" i="15" s="1"/>
  <c r="A79" i="14"/>
  <c r="D79" i="14" s="1"/>
  <c r="B78" i="14"/>
  <c r="C78" i="14" s="1"/>
  <c r="A79" i="13"/>
  <c r="D79" i="13" s="1"/>
  <c r="B78" i="13"/>
  <c r="C78" i="13" s="1"/>
  <c r="A78" i="12"/>
  <c r="D78" i="12" s="1"/>
  <c r="B77" i="12"/>
  <c r="C77" i="12" s="1"/>
  <c r="A78" i="11"/>
  <c r="D78" i="11" s="1"/>
  <c r="B77" i="11"/>
  <c r="C77" i="11" s="1"/>
  <c r="A78" i="10"/>
  <c r="D78" i="10" s="1"/>
  <c r="B77" i="10"/>
  <c r="C77" i="10" s="1"/>
  <c r="A76" i="8" l="1"/>
  <c r="D76" i="8" s="1"/>
  <c r="B75" i="8"/>
  <c r="C75" i="8" s="1"/>
  <c r="A80" i="26"/>
  <c r="D80" i="26" s="1"/>
  <c r="B79" i="26"/>
  <c r="C79" i="26" s="1"/>
  <c r="A80" i="25"/>
  <c r="D80" i="25" s="1"/>
  <c r="B79" i="25"/>
  <c r="C79" i="25" s="1"/>
  <c r="A81" i="24"/>
  <c r="D81" i="24" s="1"/>
  <c r="B80" i="24"/>
  <c r="C80" i="24" s="1"/>
  <c r="A81" i="23"/>
  <c r="D81" i="23" s="1"/>
  <c r="B80" i="23"/>
  <c r="C80" i="23" s="1"/>
  <c r="A81" i="22"/>
  <c r="D81" i="22" s="1"/>
  <c r="B80" i="22"/>
  <c r="C80" i="22" s="1"/>
  <c r="A80" i="21"/>
  <c r="D80" i="21" s="1"/>
  <c r="B79" i="21"/>
  <c r="C79" i="21" s="1"/>
  <c r="A79" i="15"/>
  <c r="D79" i="15" s="1"/>
  <c r="B78" i="15"/>
  <c r="C78" i="15" s="1"/>
  <c r="A80" i="14"/>
  <c r="D80" i="14" s="1"/>
  <c r="B79" i="14"/>
  <c r="C79" i="14" s="1"/>
  <c r="A80" i="13"/>
  <c r="D80" i="13" s="1"/>
  <c r="B79" i="13"/>
  <c r="C79" i="13" s="1"/>
  <c r="A79" i="12"/>
  <c r="D79" i="12" s="1"/>
  <c r="B78" i="12"/>
  <c r="C78" i="12" s="1"/>
  <c r="A79" i="11"/>
  <c r="D79" i="11" s="1"/>
  <c r="B78" i="11"/>
  <c r="C78" i="11" s="1"/>
  <c r="A79" i="10"/>
  <c r="D79" i="10" s="1"/>
  <c r="B78" i="10"/>
  <c r="C78" i="10" s="1"/>
  <c r="A77" i="8" l="1"/>
  <c r="D77" i="8" s="1"/>
  <c r="B76" i="8"/>
  <c r="C76" i="8" s="1"/>
  <c r="A81" i="26"/>
  <c r="D81" i="26" s="1"/>
  <c r="B80" i="26"/>
  <c r="C80" i="26" s="1"/>
  <c r="A81" i="25"/>
  <c r="D81" i="25" s="1"/>
  <c r="B80" i="25"/>
  <c r="C80" i="25" s="1"/>
  <c r="A82" i="24"/>
  <c r="D82" i="24" s="1"/>
  <c r="B81" i="24"/>
  <c r="C81" i="24" s="1"/>
  <c r="A82" i="23"/>
  <c r="D82" i="23" s="1"/>
  <c r="B81" i="23"/>
  <c r="C81" i="23" s="1"/>
  <c r="A82" i="22"/>
  <c r="D82" i="22" s="1"/>
  <c r="B81" i="22"/>
  <c r="C81" i="22" s="1"/>
  <c r="A81" i="21"/>
  <c r="D81" i="21" s="1"/>
  <c r="B80" i="21"/>
  <c r="C80" i="21" s="1"/>
  <c r="A80" i="15"/>
  <c r="D80" i="15" s="1"/>
  <c r="B79" i="15"/>
  <c r="C79" i="15" s="1"/>
  <c r="A81" i="14"/>
  <c r="D81" i="14" s="1"/>
  <c r="B80" i="14"/>
  <c r="C80" i="14" s="1"/>
  <c r="A81" i="13"/>
  <c r="D81" i="13" s="1"/>
  <c r="B80" i="13"/>
  <c r="C80" i="13" s="1"/>
  <c r="A80" i="12"/>
  <c r="D80" i="12" s="1"/>
  <c r="B79" i="12"/>
  <c r="C79" i="12" s="1"/>
  <c r="A80" i="11"/>
  <c r="D80" i="11" s="1"/>
  <c r="B79" i="11"/>
  <c r="C79" i="11" s="1"/>
  <c r="A80" i="10"/>
  <c r="D80" i="10" s="1"/>
  <c r="B79" i="10"/>
  <c r="C79" i="10" s="1"/>
  <c r="A78" i="8" l="1"/>
  <c r="D78" i="8" s="1"/>
  <c r="B77" i="8"/>
  <c r="C77" i="8" s="1"/>
  <c r="A82" i="26"/>
  <c r="D82" i="26" s="1"/>
  <c r="B81" i="26"/>
  <c r="C81" i="26" s="1"/>
  <c r="A82" i="25"/>
  <c r="D82" i="25" s="1"/>
  <c r="B81" i="25"/>
  <c r="C81" i="25" s="1"/>
  <c r="A83" i="24"/>
  <c r="D83" i="24" s="1"/>
  <c r="B82" i="24"/>
  <c r="C82" i="24" s="1"/>
  <c r="A83" i="23"/>
  <c r="D83" i="23" s="1"/>
  <c r="B82" i="23"/>
  <c r="C82" i="23" s="1"/>
  <c r="A83" i="22"/>
  <c r="D83" i="22" s="1"/>
  <c r="B82" i="22"/>
  <c r="C82" i="22" s="1"/>
  <c r="A82" i="21"/>
  <c r="D82" i="21" s="1"/>
  <c r="B81" i="21"/>
  <c r="C81" i="21" s="1"/>
  <c r="A81" i="15"/>
  <c r="D81" i="15" s="1"/>
  <c r="B80" i="15"/>
  <c r="C80" i="15" s="1"/>
  <c r="A82" i="14"/>
  <c r="D82" i="14" s="1"/>
  <c r="B81" i="14"/>
  <c r="C81" i="14" s="1"/>
  <c r="A82" i="13"/>
  <c r="D82" i="13" s="1"/>
  <c r="B81" i="13"/>
  <c r="C81" i="13" s="1"/>
  <c r="A81" i="12"/>
  <c r="D81" i="12" s="1"/>
  <c r="B80" i="12"/>
  <c r="C80" i="12" s="1"/>
  <c r="A81" i="11"/>
  <c r="D81" i="11" s="1"/>
  <c r="B80" i="11"/>
  <c r="C80" i="11" s="1"/>
  <c r="A81" i="10"/>
  <c r="D81" i="10" s="1"/>
  <c r="B80" i="10"/>
  <c r="C80" i="10" s="1"/>
  <c r="A79" i="8" l="1"/>
  <c r="D79" i="8" s="1"/>
  <c r="B78" i="8"/>
  <c r="C78" i="8" s="1"/>
  <c r="A83" i="26"/>
  <c r="D83" i="26" s="1"/>
  <c r="B82" i="26"/>
  <c r="C82" i="26" s="1"/>
  <c r="A83" i="25"/>
  <c r="D83" i="25" s="1"/>
  <c r="B82" i="25"/>
  <c r="C82" i="25" s="1"/>
  <c r="A84" i="24"/>
  <c r="D84" i="24" s="1"/>
  <c r="B83" i="24"/>
  <c r="C83" i="24" s="1"/>
  <c r="A84" i="23"/>
  <c r="D84" i="23" s="1"/>
  <c r="B83" i="23"/>
  <c r="C83" i="23" s="1"/>
  <c r="A84" i="22"/>
  <c r="D84" i="22" s="1"/>
  <c r="B83" i="22"/>
  <c r="C83" i="22" s="1"/>
  <c r="A83" i="21"/>
  <c r="D83" i="21" s="1"/>
  <c r="B82" i="21"/>
  <c r="C82" i="21" s="1"/>
  <c r="A82" i="15"/>
  <c r="D82" i="15" s="1"/>
  <c r="B81" i="15"/>
  <c r="C81" i="15" s="1"/>
  <c r="A83" i="14"/>
  <c r="D83" i="14" s="1"/>
  <c r="B82" i="14"/>
  <c r="C82" i="14" s="1"/>
  <c r="A83" i="13"/>
  <c r="D83" i="13" s="1"/>
  <c r="B82" i="13"/>
  <c r="C82" i="13" s="1"/>
  <c r="A82" i="12"/>
  <c r="D82" i="12" s="1"/>
  <c r="B81" i="12"/>
  <c r="C81" i="12" s="1"/>
  <c r="A82" i="11"/>
  <c r="D82" i="11" s="1"/>
  <c r="B81" i="11"/>
  <c r="C81" i="11" s="1"/>
  <c r="A82" i="10"/>
  <c r="D82" i="10" s="1"/>
  <c r="B81" i="10"/>
  <c r="C81" i="10" s="1"/>
  <c r="A80" i="8" l="1"/>
  <c r="D80" i="8" s="1"/>
  <c r="B79" i="8"/>
  <c r="C79" i="8" s="1"/>
  <c r="A84" i="26"/>
  <c r="D84" i="26" s="1"/>
  <c r="B83" i="26"/>
  <c r="C83" i="26" s="1"/>
  <c r="A84" i="25"/>
  <c r="D84" i="25" s="1"/>
  <c r="B83" i="25"/>
  <c r="C83" i="25" s="1"/>
  <c r="A85" i="24"/>
  <c r="D85" i="24" s="1"/>
  <c r="B84" i="24"/>
  <c r="C84" i="24" s="1"/>
  <c r="A85" i="23"/>
  <c r="D85" i="23" s="1"/>
  <c r="B84" i="23"/>
  <c r="C84" i="23" s="1"/>
  <c r="A85" i="22"/>
  <c r="D85" i="22" s="1"/>
  <c r="B84" i="22"/>
  <c r="C84" i="22" s="1"/>
  <c r="A84" i="21"/>
  <c r="D84" i="21" s="1"/>
  <c r="B83" i="21"/>
  <c r="C83" i="21" s="1"/>
  <c r="A83" i="15"/>
  <c r="D83" i="15" s="1"/>
  <c r="B82" i="15"/>
  <c r="C82" i="15" s="1"/>
  <c r="A84" i="14"/>
  <c r="D84" i="14" s="1"/>
  <c r="B83" i="14"/>
  <c r="C83" i="14" s="1"/>
  <c r="A84" i="13"/>
  <c r="D84" i="13" s="1"/>
  <c r="B83" i="13"/>
  <c r="C83" i="13" s="1"/>
  <c r="A83" i="12"/>
  <c r="D83" i="12" s="1"/>
  <c r="B82" i="12"/>
  <c r="C82" i="12" s="1"/>
  <c r="A83" i="11"/>
  <c r="D83" i="11" s="1"/>
  <c r="B82" i="11"/>
  <c r="C82" i="11" s="1"/>
  <c r="A83" i="10"/>
  <c r="D83" i="10" s="1"/>
  <c r="B82" i="10"/>
  <c r="C82" i="10" s="1"/>
  <c r="A81" i="8" l="1"/>
  <c r="D81" i="8" s="1"/>
  <c r="B80" i="8"/>
  <c r="C80" i="8" s="1"/>
  <c r="A85" i="26"/>
  <c r="D85" i="26" s="1"/>
  <c r="B84" i="26"/>
  <c r="C84" i="26" s="1"/>
  <c r="A85" i="25"/>
  <c r="D85" i="25" s="1"/>
  <c r="B84" i="25"/>
  <c r="C84" i="25" s="1"/>
  <c r="A86" i="24"/>
  <c r="D86" i="24" s="1"/>
  <c r="B85" i="24"/>
  <c r="C85" i="24" s="1"/>
  <c r="A86" i="23"/>
  <c r="D86" i="23" s="1"/>
  <c r="B85" i="23"/>
  <c r="C85" i="23" s="1"/>
  <c r="A86" i="22"/>
  <c r="D86" i="22" s="1"/>
  <c r="B85" i="22"/>
  <c r="C85" i="22" s="1"/>
  <c r="A85" i="21"/>
  <c r="D85" i="21" s="1"/>
  <c r="B84" i="21"/>
  <c r="C84" i="21" s="1"/>
  <c r="A84" i="15"/>
  <c r="D84" i="15" s="1"/>
  <c r="B83" i="15"/>
  <c r="C83" i="15" s="1"/>
  <c r="A85" i="14"/>
  <c r="D85" i="14" s="1"/>
  <c r="B84" i="14"/>
  <c r="C84" i="14" s="1"/>
  <c r="A85" i="13"/>
  <c r="D85" i="13" s="1"/>
  <c r="B84" i="13"/>
  <c r="C84" i="13" s="1"/>
  <c r="A84" i="12"/>
  <c r="D84" i="12" s="1"/>
  <c r="B83" i="12"/>
  <c r="C83" i="12" s="1"/>
  <c r="A84" i="11"/>
  <c r="D84" i="11" s="1"/>
  <c r="B83" i="11"/>
  <c r="C83" i="11" s="1"/>
  <c r="A84" i="10"/>
  <c r="D84" i="10" s="1"/>
  <c r="B83" i="10"/>
  <c r="C83" i="10" s="1"/>
  <c r="A82" i="8" l="1"/>
  <c r="D82" i="8" s="1"/>
  <c r="B81" i="8"/>
  <c r="C81" i="8" s="1"/>
  <c r="A86" i="26"/>
  <c r="D86" i="26" s="1"/>
  <c r="B85" i="26"/>
  <c r="C85" i="26" s="1"/>
  <c r="A86" i="25"/>
  <c r="D86" i="25" s="1"/>
  <c r="B85" i="25"/>
  <c r="C85" i="25" s="1"/>
  <c r="A87" i="24"/>
  <c r="D87" i="24" s="1"/>
  <c r="B86" i="24"/>
  <c r="C86" i="24" s="1"/>
  <c r="A87" i="23"/>
  <c r="D87" i="23" s="1"/>
  <c r="B86" i="23"/>
  <c r="C86" i="23" s="1"/>
  <c r="A87" i="22"/>
  <c r="D87" i="22" s="1"/>
  <c r="B86" i="22"/>
  <c r="C86" i="22" s="1"/>
  <c r="A86" i="21"/>
  <c r="D86" i="21" s="1"/>
  <c r="B85" i="21"/>
  <c r="C85" i="21" s="1"/>
  <c r="A85" i="15"/>
  <c r="D85" i="15" s="1"/>
  <c r="B84" i="15"/>
  <c r="C84" i="15" s="1"/>
  <c r="A86" i="14"/>
  <c r="D86" i="14" s="1"/>
  <c r="B85" i="14"/>
  <c r="C85" i="14" s="1"/>
  <c r="A86" i="13"/>
  <c r="D86" i="13" s="1"/>
  <c r="B85" i="13"/>
  <c r="C85" i="13" s="1"/>
  <c r="A85" i="12"/>
  <c r="D85" i="12" s="1"/>
  <c r="B84" i="12"/>
  <c r="C84" i="12" s="1"/>
  <c r="A85" i="11"/>
  <c r="D85" i="11" s="1"/>
  <c r="B84" i="11"/>
  <c r="C84" i="11" s="1"/>
  <c r="A85" i="10"/>
  <c r="D85" i="10" s="1"/>
  <c r="B84" i="10"/>
  <c r="C84" i="10" s="1"/>
  <c r="A83" i="8" l="1"/>
  <c r="D83" i="8" s="1"/>
  <c r="B82" i="8"/>
  <c r="C82" i="8" s="1"/>
  <c r="A87" i="26"/>
  <c r="D87" i="26" s="1"/>
  <c r="B86" i="26"/>
  <c r="C86" i="26" s="1"/>
  <c r="A87" i="25"/>
  <c r="D87" i="25" s="1"/>
  <c r="B86" i="25"/>
  <c r="C86" i="25" s="1"/>
  <c r="A88" i="24"/>
  <c r="D88" i="24" s="1"/>
  <c r="B87" i="24"/>
  <c r="C87" i="24" s="1"/>
  <c r="A88" i="23"/>
  <c r="D88" i="23" s="1"/>
  <c r="B87" i="23"/>
  <c r="C87" i="23" s="1"/>
  <c r="A88" i="22"/>
  <c r="D88" i="22" s="1"/>
  <c r="B87" i="22"/>
  <c r="C87" i="22" s="1"/>
  <c r="A87" i="21"/>
  <c r="D87" i="21" s="1"/>
  <c r="B86" i="21"/>
  <c r="C86" i="21" s="1"/>
  <c r="A86" i="15"/>
  <c r="D86" i="15" s="1"/>
  <c r="B85" i="15"/>
  <c r="C85" i="15" s="1"/>
  <c r="A87" i="14"/>
  <c r="D87" i="14" s="1"/>
  <c r="B86" i="14"/>
  <c r="C86" i="14" s="1"/>
  <c r="A87" i="13"/>
  <c r="D87" i="13" s="1"/>
  <c r="B86" i="13"/>
  <c r="C86" i="13" s="1"/>
  <c r="A86" i="12"/>
  <c r="D86" i="12" s="1"/>
  <c r="B85" i="12"/>
  <c r="C85" i="12" s="1"/>
  <c r="A86" i="11"/>
  <c r="D86" i="11" s="1"/>
  <c r="B85" i="11"/>
  <c r="C85" i="11" s="1"/>
  <c r="A86" i="10"/>
  <c r="D86" i="10" s="1"/>
  <c r="B85" i="10"/>
  <c r="C85" i="10" s="1"/>
  <c r="A84" i="8" l="1"/>
  <c r="D84" i="8" s="1"/>
  <c r="B83" i="8"/>
  <c r="C83" i="8" s="1"/>
  <c r="A88" i="26"/>
  <c r="D88" i="26" s="1"/>
  <c r="B87" i="26"/>
  <c r="C87" i="26" s="1"/>
  <c r="A88" i="25"/>
  <c r="D88" i="25" s="1"/>
  <c r="B87" i="25"/>
  <c r="C87" i="25" s="1"/>
  <c r="A89" i="24"/>
  <c r="D89" i="24" s="1"/>
  <c r="B88" i="24"/>
  <c r="C88" i="24" s="1"/>
  <c r="A89" i="23"/>
  <c r="D89" i="23" s="1"/>
  <c r="B88" i="23"/>
  <c r="C88" i="23" s="1"/>
  <c r="A89" i="22"/>
  <c r="D89" i="22" s="1"/>
  <c r="B88" i="22"/>
  <c r="C88" i="22" s="1"/>
  <c r="A88" i="21"/>
  <c r="D88" i="21" s="1"/>
  <c r="B87" i="21"/>
  <c r="C87" i="21" s="1"/>
  <c r="A87" i="15"/>
  <c r="D87" i="15" s="1"/>
  <c r="B86" i="15"/>
  <c r="C86" i="15" s="1"/>
  <c r="A88" i="14"/>
  <c r="D88" i="14" s="1"/>
  <c r="B87" i="14"/>
  <c r="C87" i="14" s="1"/>
  <c r="A88" i="13"/>
  <c r="D88" i="13" s="1"/>
  <c r="B87" i="13"/>
  <c r="C87" i="13" s="1"/>
  <c r="A87" i="12"/>
  <c r="D87" i="12" s="1"/>
  <c r="B86" i="12"/>
  <c r="C86" i="12" s="1"/>
  <c r="A87" i="11"/>
  <c r="D87" i="11" s="1"/>
  <c r="B86" i="11"/>
  <c r="C86" i="11" s="1"/>
  <c r="A87" i="10"/>
  <c r="D87" i="10" s="1"/>
  <c r="B86" i="10"/>
  <c r="C86" i="10" s="1"/>
  <c r="B84" i="8" l="1"/>
  <c r="C84" i="8" s="1"/>
  <c r="A85" i="8"/>
  <c r="D85" i="8" s="1"/>
  <c r="A89" i="26"/>
  <c r="D89" i="26" s="1"/>
  <c r="B88" i="26"/>
  <c r="C88" i="26" s="1"/>
  <c r="A89" i="25"/>
  <c r="D89" i="25" s="1"/>
  <c r="B88" i="25"/>
  <c r="C88" i="25" s="1"/>
  <c r="A90" i="24"/>
  <c r="D90" i="24" s="1"/>
  <c r="B89" i="24"/>
  <c r="C89" i="24" s="1"/>
  <c r="A90" i="23"/>
  <c r="D90" i="23" s="1"/>
  <c r="B89" i="23"/>
  <c r="C89" i="23" s="1"/>
  <c r="A90" i="22"/>
  <c r="D90" i="22" s="1"/>
  <c r="B89" i="22"/>
  <c r="C89" i="22" s="1"/>
  <c r="A89" i="21"/>
  <c r="D89" i="21" s="1"/>
  <c r="B88" i="21"/>
  <c r="C88" i="21" s="1"/>
  <c r="A88" i="15"/>
  <c r="D88" i="15" s="1"/>
  <c r="B87" i="15"/>
  <c r="C87" i="15" s="1"/>
  <c r="A89" i="14"/>
  <c r="D89" i="14" s="1"/>
  <c r="B88" i="14"/>
  <c r="C88" i="14" s="1"/>
  <c r="A89" i="13"/>
  <c r="D89" i="13" s="1"/>
  <c r="B88" i="13"/>
  <c r="C88" i="13" s="1"/>
  <c r="A88" i="12"/>
  <c r="D88" i="12" s="1"/>
  <c r="B87" i="12"/>
  <c r="C87" i="12" s="1"/>
  <c r="A88" i="11"/>
  <c r="D88" i="11" s="1"/>
  <c r="B87" i="11"/>
  <c r="C87" i="11" s="1"/>
  <c r="A88" i="10"/>
  <c r="D88" i="10" s="1"/>
  <c r="B87" i="10"/>
  <c r="C87" i="10" s="1"/>
  <c r="A86" i="8" l="1"/>
  <c r="D86" i="8" s="1"/>
  <c r="B85" i="8"/>
  <c r="C85" i="8" s="1"/>
  <c r="A90" i="26"/>
  <c r="D90" i="26" s="1"/>
  <c r="B89" i="26"/>
  <c r="C89" i="26" s="1"/>
  <c r="A90" i="25"/>
  <c r="D90" i="25" s="1"/>
  <c r="B89" i="25"/>
  <c r="C89" i="25" s="1"/>
  <c r="A91" i="24"/>
  <c r="D91" i="24" s="1"/>
  <c r="B90" i="24"/>
  <c r="C90" i="24" s="1"/>
  <c r="A91" i="23"/>
  <c r="D91" i="23" s="1"/>
  <c r="B90" i="23"/>
  <c r="C90" i="23" s="1"/>
  <c r="A91" i="22"/>
  <c r="D91" i="22" s="1"/>
  <c r="B90" i="22"/>
  <c r="C90" i="22" s="1"/>
  <c r="A90" i="21"/>
  <c r="D90" i="21" s="1"/>
  <c r="B89" i="21"/>
  <c r="C89" i="21" s="1"/>
  <c r="A89" i="15"/>
  <c r="D89" i="15" s="1"/>
  <c r="B88" i="15"/>
  <c r="C88" i="15" s="1"/>
  <c r="A90" i="14"/>
  <c r="D90" i="14" s="1"/>
  <c r="B89" i="14"/>
  <c r="C89" i="14" s="1"/>
  <c r="A90" i="13"/>
  <c r="D90" i="13" s="1"/>
  <c r="B89" i="13"/>
  <c r="C89" i="13" s="1"/>
  <c r="A89" i="12"/>
  <c r="D89" i="12" s="1"/>
  <c r="B88" i="12"/>
  <c r="C88" i="12" s="1"/>
  <c r="A89" i="11"/>
  <c r="D89" i="11" s="1"/>
  <c r="B88" i="11"/>
  <c r="C88" i="11" s="1"/>
  <c r="A89" i="10"/>
  <c r="D89" i="10" s="1"/>
  <c r="B88" i="10"/>
  <c r="C88" i="10" s="1"/>
  <c r="A87" i="8" l="1"/>
  <c r="D87" i="8" s="1"/>
  <c r="B86" i="8"/>
  <c r="C86" i="8" s="1"/>
  <c r="B87" i="8"/>
  <c r="C87" i="8" s="1"/>
  <c r="A88" i="8"/>
  <c r="D88" i="8" s="1"/>
  <c r="A91" i="26"/>
  <c r="D91" i="26" s="1"/>
  <c r="B90" i="26"/>
  <c r="C90" i="26" s="1"/>
  <c r="A91" i="25"/>
  <c r="D91" i="25" s="1"/>
  <c r="B90" i="25"/>
  <c r="C90" i="25" s="1"/>
  <c r="A92" i="24"/>
  <c r="D92" i="24" s="1"/>
  <c r="B91" i="24"/>
  <c r="C91" i="24" s="1"/>
  <c r="A92" i="23"/>
  <c r="D92" i="23" s="1"/>
  <c r="B91" i="23"/>
  <c r="C91" i="23" s="1"/>
  <c r="A92" i="22"/>
  <c r="D92" i="22" s="1"/>
  <c r="B91" i="22"/>
  <c r="C91" i="22" s="1"/>
  <c r="A91" i="21"/>
  <c r="D91" i="21" s="1"/>
  <c r="B90" i="21"/>
  <c r="C90" i="21" s="1"/>
  <c r="A90" i="15"/>
  <c r="D90" i="15" s="1"/>
  <c r="B89" i="15"/>
  <c r="C89" i="15" s="1"/>
  <c r="A91" i="14"/>
  <c r="D91" i="14" s="1"/>
  <c r="B90" i="14"/>
  <c r="C90" i="14" s="1"/>
  <c r="A91" i="13"/>
  <c r="D91" i="13" s="1"/>
  <c r="B90" i="13"/>
  <c r="C90" i="13" s="1"/>
  <c r="A90" i="12"/>
  <c r="D90" i="12" s="1"/>
  <c r="B89" i="12"/>
  <c r="C89" i="12" s="1"/>
  <c r="A90" i="11"/>
  <c r="D90" i="11" s="1"/>
  <c r="B89" i="11"/>
  <c r="C89" i="11" s="1"/>
  <c r="A90" i="10"/>
  <c r="D90" i="10" s="1"/>
  <c r="B89" i="10"/>
  <c r="C89" i="10" s="1"/>
  <c r="A89" i="8" l="1"/>
  <c r="D89" i="8" s="1"/>
  <c r="B88" i="8"/>
  <c r="C88" i="8" s="1"/>
  <c r="A92" i="26"/>
  <c r="D92" i="26" s="1"/>
  <c r="B91" i="26"/>
  <c r="C91" i="26" s="1"/>
  <c r="A92" i="25"/>
  <c r="D92" i="25" s="1"/>
  <c r="B91" i="25"/>
  <c r="C91" i="25" s="1"/>
  <c r="A93" i="24"/>
  <c r="D93" i="24" s="1"/>
  <c r="B92" i="24"/>
  <c r="C92" i="24" s="1"/>
  <c r="A93" i="23"/>
  <c r="D93" i="23" s="1"/>
  <c r="B92" i="23"/>
  <c r="C92" i="23" s="1"/>
  <c r="A93" i="22"/>
  <c r="D93" i="22" s="1"/>
  <c r="B92" i="22"/>
  <c r="C92" i="22" s="1"/>
  <c r="A92" i="21"/>
  <c r="D92" i="21" s="1"/>
  <c r="B91" i="21"/>
  <c r="C91" i="21" s="1"/>
  <c r="A91" i="15"/>
  <c r="D91" i="15" s="1"/>
  <c r="B90" i="15"/>
  <c r="C90" i="15" s="1"/>
  <c r="A92" i="14"/>
  <c r="D92" i="14" s="1"/>
  <c r="B91" i="14"/>
  <c r="C91" i="14" s="1"/>
  <c r="A92" i="13"/>
  <c r="D92" i="13" s="1"/>
  <c r="B91" i="13"/>
  <c r="C91" i="13" s="1"/>
  <c r="A91" i="12"/>
  <c r="D91" i="12" s="1"/>
  <c r="B90" i="12"/>
  <c r="C90" i="12" s="1"/>
  <c r="A91" i="11"/>
  <c r="D91" i="11" s="1"/>
  <c r="B90" i="11"/>
  <c r="C90" i="11" s="1"/>
  <c r="A91" i="10"/>
  <c r="D91" i="10" s="1"/>
  <c r="B90" i="10"/>
  <c r="C90" i="10" s="1"/>
  <c r="B89" i="8" l="1"/>
  <c r="C89" i="8" s="1"/>
  <c r="A90" i="8"/>
  <c r="D90" i="8" s="1"/>
  <c r="A93" i="26"/>
  <c r="D93" i="26" s="1"/>
  <c r="B92" i="26"/>
  <c r="C92" i="26" s="1"/>
  <c r="A93" i="25"/>
  <c r="D93" i="25" s="1"/>
  <c r="B92" i="25"/>
  <c r="C92" i="25" s="1"/>
  <c r="A94" i="24"/>
  <c r="D94" i="24" s="1"/>
  <c r="B93" i="24"/>
  <c r="C93" i="24" s="1"/>
  <c r="A94" i="23"/>
  <c r="D94" i="23" s="1"/>
  <c r="B93" i="23"/>
  <c r="C93" i="23" s="1"/>
  <c r="A94" i="22"/>
  <c r="D94" i="22" s="1"/>
  <c r="B93" i="22"/>
  <c r="C93" i="22" s="1"/>
  <c r="A93" i="21"/>
  <c r="D93" i="21" s="1"/>
  <c r="B92" i="21"/>
  <c r="C92" i="21" s="1"/>
  <c r="A92" i="15"/>
  <c r="D92" i="15" s="1"/>
  <c r="B91" i="15"/>
  <c r="C91" i="15" s="1"/>
  <c r="A93" i="14"/>
  <c r="D93" i="14" s="1"/>
  <c r="B92" i="14"/>
  <c r="C92" i="14" s="1"/>
  <c r="A93" i="13"/>
  <c r="D93" i="13" s="1"/>
  <c r="B92" i="13"/>
  <c r="C92" i="13" s="1"/>
  <c r="A92" i="12"/>
  <c r="D92" i="12" s="1"/>
  <c r="B91" i="12"/>
  <c r="C91" i="12" s="1"/>
  <c r="A92" i="11"/>
  <c r="D92" i="11" s="1"/>
  <c r="B91" i="11"/>
  <c r="C91" i="11" s="1"/>
  <c r="A92" i="10"/>
  <c r="D92" i="10" s="1"/>
  <c r="B91" i="10"/>
  <c r="C91" i="10" s="1"/>
  <c r="A91" i="8"/>
  <c r="D91" i="8" s="1"/>
  <c r="B90" i="8"/>
  <c r="C90" i="8" s="1"/>
  <c r="A94" i="26" l="1"/>
  <c r="D94" i="26" s="1"/>
  <c r="B93" i="26"/>
  <c r="C93" i="26" s="1"/>
  <c r="A94" i="25"/>
  <c r="D94" i="25" s="1"/>
  <c r="B93" i="25"/>
  <c r="C93" i="25" s="1"/>
  <c r="A95" i="24"/>
  <c r="D95" i="24" s="1"/>
  <c r="B94" i="24"/>
  <c r="C94" i="24" s="1"/>
  <c r="A95" i="23"/>
  <c r="D95" i="23" s="1"/>
  <c r="B94" i="23"/>
  <c r="C94" i="23" s="1"/>
  <c r="A95" i="22"/>
  <c r="D95" i="22" s="1"/>
  <c r="B94" i="22"/>
  <c r="C94" i="22" s="1"/>
  <c r="A94" i="21"/>
  <c r="D94" i="21" s="1"/>
  <c r="B93" i="21"/>
  <c r="C93" i="21" s="1"/>
  <c r="A93" i="15"/>
  <c r="D93" i="15" s="1"/>
  <c r="B92" i="15"/>
  <c r="C92" i="15" s="1"/>
  <c r="A94" i="14"/>
  <c r="D94" i="14" s="1"/>
  <c r="B93" i="14"/>
  <c r="C93" i="14" s="1"/>
  <c r="A94" i="13"/>
  <c r="D94" i="13" s="1"/>
  <c r="B93" i="13"/>
  <c r="C93" i="13" s="1"/>
  <c r="A93" i="12"/>
  <c r="D93" i="12" s="1"/>
  <c r="B92" i="12"/>
  <c r="C92" i="12" s="1"/>
  <c r="A93" i="11"/>
  <c r="D93" i="11" s="1"/>
  <c r="B92" i="11"/>
  <c r="C92" i="11" s="1"/>
  <c r="A93" i="10"/>
  <c r="D93" i="10" s="1"/>
  <c r="B92" i="10"/>
  <c r="C92" i="10" s="1"/>
  <c r="A92" i="8"/>
  <c r="D92" i="8" s="1"/>
  <c r="B91" i="8"/>
  <c r="C91" i="8" s="1"/>
  <c r="A95" i="26" l="1"/>
  <c r="D95" i="26" s="1"/>
  <c r="B94" i="26"/>
  <c r="C94" i="26" s="1"/>
  <c r="A95" i="25"/>
  <c r="D95" i="25" s="1"/>
  <c r="B94" i="25"/>
  <c r="C94" i="25" s="1"/>
  <c r="A96" i="24"/>
  <c r="D96" i="24" s="1"/>
  <c r="B95" i="24"/>
  <c r="C95" i="24" s="1"/>
  <c r="A96" i="23"/>
  <c r="D96" i="23" s="1"/>
  <c r="B95" i="23"/>
  <c r="C95" i="23" s="1"/>
  <c r="A96" i="22"/>
  <c r="D96" i="22" s="1"/>
  <c r="B95" i="22"/>
  <c r="C95" i="22" s="1"/>
  <c r="A95" i="21"/>
  <c r="D95" i="21" s="1"/>
  <c r="B94" i="21"/>
  <c r="C94" i="21" s="1"/>
  <c r="A94" i="15"/>
  <c r="D94" i="15" s="1"/>
  <c r="B93" i="15"/>
  <c r="C93" i="15" s="1"/>
  <c r="A95" i="14"/>
  <c r="D95" i="14" s="1"/>
  <c r="B94" i="14"/>
  <c r="C94" i="14" s="1"/>
  <c r="A95" i="13"/>
  <c r="D95" i="13" s="1"/>
  <c r="B94" i="13"/>
  <c r="C94" i="13" s="1"/>
  <c r="A94" i="12"/>
  <c r="D94" i="12" s="1"/>
  <c r="B93" i="12"/>
  <c r="C93" i="12" s="1"/>
  <c r="A94" i="11"/>
  <c r="D94" i="11" s="1"/>
  <c r="B93" i="11"/>
  <c r="C93" i="11" s="1"/>
  <c r="A94" i="10"/>
  <c r="D94" i="10" s="1"/>
  <c r="B93" i="10"/>
  <c r="C93" i="10" s="1"/>
  <c r="B92" i="8"/>
  <c r="C92" i="8" s="1"/>
  <c r="A93" i="8"/>
  <c r="D93" i="8" s="1"/>
  <c r="A96" i="26" l="1"/>
  <c r="D96" i="26" s="1"/>
  <c r="B95" i="26"/>
  <c r="C95" i="26" s="1"/>
  <c r="A96" i="25"/>
  <c r="D96" i="25" s="1"/>
  <c r="B95" i="25"/>
  <c r="C95" i="25" s="1"/>
  <c r="A97" i="24"/>
  <c r="D97" i="24" s="1"/>
  <c r="B96" i="24"/>
  <c r="C96" i="24" s="1"/>
  <c r="A97" i="23"/>
  <c r="D97" i="23" s="1"/>
  <c r="B96" i="23"/>
  <c r="C96" i="23" s="1"/>
  <c r="A97" i="22"/>
  <c r="D97" i="22" s="1"/>
  <c r="B96" i="22"/>
  <c r="C96" i="22" s="1"/>
  <c r="A96" i="21"/>
  <c r="D96" i="21" s="1"/>
  <c r="B95" i="21"/>
  <c r="C95" i="21" s="1"/>
  <c r="A95" i="15"/>
  <c r="D95" i="15" s="1"/>
  <c r="B94" i="15"/>
  <c r="C94" i="15" s="1"/>
  <c r="A96" i="14"/>
  <c r="D96" i="14" s="1"/>
  <c r="B95" i="14"/>
  <c r="C95" i="14" s="1"/>
  <c r="A96" i="13"/>
  <c r="D96" i="13" s="1"/>
  <c r="B95" i="13"/>
  <c r="C95" i="13" s="1"/>
  <c r="A95" i="12"/>
  <c r="D95" i="12" s="1"/>
  <c r="B94" i="12"/>
  <c r="C94" i="12" s="1"/>
  <c r="A95" i="11"/>
  <c r="D95" i="11" s="1"/>
  <c r="B94" i="11"/>
  <c r="C94" i="11" s="1"/>
  <c r="A95" i="10"/>
  <c r="D95" i="10" s="1"/>
  <c r="B94" i="10"/>
  <c r="C94" i="10" s="1"/>
  <c r="A94" i="8"/>
  <c r="D94" i="8" s="1"/>
  <c r="B93" i="8"/>
  <c r="C93" i="8" s="1"/>
  <c r="A97" i="26" l="1"/>
  <c r="D97" i="26" s="1"/>
  <c r="B96" i="26"/>
  <c r="C96" i="26" s="1"/>
  <c r="A97" i="25"/>
  <c r="D97" i="25" s="1"/>
  <c r="B96" i="25"/>
  <c r="C96" i="25" s="1"/>
  <c r="A98" i="24"/>
  <c r="D98" i="24" s="1"/>
  <c r="B97" i="24"/>
  <c r="C97" i="24" s="1"/>
  <c r="A98" i="23"/>
  <c r="D98" i="23" s="1"/>
  <c r="B97" i="23"/>
  <c r="C97" i="23" s="1"/>
  <c r="A98" i="22"/>
  <c r="D98" i="22" s="1"/>
  <c r="B97" i="22"/>
  <c r="C97" i="22" s="1"/>
  <c r="A97" i="21"/>
  <c r="D97" i="21" s="1"/>
  <c r="B96" i="21"/>
  <c r="C96" i="21" s="1"/>
  <c r="A96" i="15"/>
  <c r="D96" i="15" s="1"/>
  <c r="B95" i="15"/>
  <c r="C95" i="15" s="1"/>
  <c r="A97" i="14"/>
  <c r="D97" i="14" s="1"/>
  <c r="B96" i="14"/>
  <c r="C96" i="14" s="1"/>
  <c r="A97" i="13"/>
  <c r="D97" i="13" s="1"/>
  <c r="B96" i="13"/>
  <c r="C96" i="13" s="1"/>
  <c r="A96" i="12"/>
  <c r="D96" i="12" s="1"/>
  <c r="B95" i="12"/>
  <c r="C95" i="12" s="1"/>
  <c r="A96" i="11"/>
  <c r="D96" i="11" s="1"/>
  <c r="B95" i="11"/>
  <c r="C95" i="11" s="1"/>
  <c r="A96" i="10"/>
  <c r="D96" i="10" s="1"/>
  <c r="B95" i="10"/>
  <c r="C95" i="10" s="1"/>
  <c r="A95" i="8"/>
  <c r="D95" i="8" s="1"/>
  <c r="B94" i="8"/>
  <c r="C94" i="8" s="1"/>
  <c r="A98" i="26" l="1"/>
  <c r="D98" i="26" s="1"/>
  <c r="B97" i="26"/>
  <c r="C97" i="26" s="1"/>
  <c r="A98" i="25"/>
  <c r="D98" i="25" s="1"/>
  <c r="B97" i="25"/>
  <c r="C97" i="25" s="1"/>
  <c r="A99" i="24"/>
  <c r="D99" i="24" s="1"/>
  <c r="B98" i="24"/>
  <c r="C98" i="24" s="1"/>
  <c r="A99" i="23"/>
  <c r="D99" i="23" s="1"/>
  <c r="B98" i="23"/>
  <c r="C98" i="23" s="1"/>
  <c r="A99" i="22"/>
  <c r="D99" i="22" s="1"/>
  <c r="B98" i="22"/>
  <c r="C98" i="22" s="1"/>
  <c r="A98" i="21"/>
  <c r="D98" i="21" s="1"/>
  <c r="B97" i="21"/>
  <c r="C97" i="21" s="1"/>
  <c r="A97" i="15"/>
  <c r="D97" i="15" s="1"/>
  <c r="B96" i="15"/>
  <c r="C96" i="15" s="1"/>
  <c r="A98" i="14"/>
  <c r="D98" i="14" s="1"/>
  <c r="B97" i="14"/>
  <c r="C97" i="14" s="1"/>
  <c r="A98" i="13"/>
  <c r="D98" i="13" s="1"/>
  <c r="B97" i="13"/>
  <c r="C97" i="13" s="1"/>
  <c r="A97" i="12"/>
  <c r="D97" i="12" s="1"/>
  <c r="B96" i="12"/>
  <c r="C96" i="12" s="1"/>
  <c r="A97" i="11"/>
  <c r="D97" i="11" s="1"/>
  <c r="B96" i="11"/>
  <c r="C96" i="11" s="1"/>
  <c r="A97" i="10"/>
  <c r="D97" i="10" s="1"/>
  <c r="B96" i="10"/>
  <c r="C96" i="10" s="1"/>
  <c r="A96" i="8"/>
  <c r="D96" i="8" s="1"/>
  <c r="B95" i="8"/>
  <c r="C95" i="8" s="1"/>
  <c r="A99" i="26" l="1"/>
  <c r="D99" i="26" s="1"/>
  <c r="B98" i="26"/>
  <c r="C98" i="26" s="1"/>
  <c r="A99" i="25"/>
  <c r="D99" i="25" s="1"/>
  <c r="B98" i="25"/>
  <c r="C98" i="25" s="1"/>
  <c r="A100" i="24"/>
  <c r="D100" i="24" s="1"/>
  <c r="B99" i="24"/>
  <c r="C99" i="24" s="1"/>
  <c r="A100" i="23"/>
  <c r="D100" i="23" s="1"/>
  <c r="B99" i="23"/>
  <c r="C99" i="23" s="1"/>
  <c r="A100" i="22"/>
  <c r="D100" i="22" s="1"/>
  <c r="B99" i="22"/>
  <c r="C99" i="22" s="1"/>
  <c r="A99" i="21"/>
  <c r="D99" i="21" s="1"/>
  <c r="B98" i="21"/>
  <c r="C98" i="21" s="1"/>
  <c r="A98" i="15"/>
  <c r="D98" i="15" s="1"/>
  <c r="B97" i="15"/>
  <c r="C97" i="15" s="1"/>
  <c r="A99" i="14"/>
  <c r="D99" i="14" s="1"/>
  <c r="B98" i="14"/>
  <c r="C98" i="14" s="1"/>
  <c r="A99" i="13"/>
  <c r="D99" i="13" s="1"/>
  <c r="B98" i="13"/>
  <c r="C98" i="13" s="1"/>
  <c r="A98" i="12"/>
  <c r="D98" i="12" s="1"/>
  <c r="B97" i="12"/>
  <c r="C97" i="12" s="1"/>
  <c r="A98" i="11"/>
  <c r="D98" i="11" s="1"/>
  <c r="B97" i="11"/>
  <c r="C97" i="11" s="1"/>
  <c r="A98" i="10"/>
  <c r="D98" i="10" s="1"/>
  <c r="B97" i="10"/>
  <c r="C97" i="10" s="1"/>
  <c r="B96" i="8"/>
  <c r="C96" i="8" s="1"/>
  <c r="A97" i="8"/>
  <c r="D97" i="8" s="1"/>
  <c r="A100" i="26" l="1"/>
  <c r="D100" i="26" s="1"/>
  <c r="B99" i="26"/>
  <c r="C99" i="26" s="1"/>
  <c r="A100" i="25"/>
  <c r="D100" i="25" s="1"/>
  <c r="B99" i="25"/>
  <c r="C99" i="25" s="1"/>
  <c r="A101" i="24"/>
  <c r="D101" i="24" s="1"/>
  <c r="B100" i="24"/>
  <c r="C100" i="24" s="1"/>
  <c r="A101" i="23"/>
  <c r="D101" i="23" s="1"/>
  <c r="B100" i="23"/>
  <c r="C100" i="23" s="1"/>
  <c r="A101" i="22"/>
  <c r="D101" i="22" s="1"/>
  <c r="B100" i="22"/>
  <c r="C100" i="22" s="1"/>
  <c r="A100" i="21"/>
  <c r="D100" i="21" s="1"/>
  <c r="B99" i="21"/>
  <c r="C99" i="21" s="1"/>
  <c r="A99" i="15"/>
  <c r="D99" i="15" s="1"/>
  <c r="B98" i="15"/>
  <c r="C98" i="15" s="1"/>
  <c r="A100" i="14"/>
  <c r="D100" i="14" s="1"/>
  <c r="B99" i="14"/>
  <c r="C99" i="14" s="1"/>
  <c r="A100" i="13"/>
  <c r="D100" i="13" s="1"/>
  <c r="B99" i="13"/>
  <c r="C99" i="13" s="1"/>
  <c r="A99" i="12"/>
  <c r="D99" i="12" s="1"/>
  <c r="B98" i="12"/>
  <c r="C98" i="12" s="1"/>
  <c r="A99" i="11"/>
  <c r="D99" i="11" s="1"/>
  <c r="B98" i="11"/>
  <c r="C98" i="11" s="1"/>
  <c r="A99" i="10"/>
  <c r="D99" i="10" s="1"/>
  <c r="B98" i="10"/>
  <c r="C98" i="10" s="1"/>
  <c r="A98" i="8"/>
  <c r="D98" i="8" s="1"/>
  <c r="B97" i="8"/>
  <c r="C97" i="8" s="1"/>
  <c r="A101" i="26" l="1"/>
  <c r="D101" i="26" s="1"/>
  <c r="B100" i="26"/>
  <c r="C100" i="26" s="1"/>
  <c r="A101" i="25"/>
  <c r="D101" i="25" s="1"/>
  <c r="B100" i="25"/>
  <c r="C100" i="25" s="1"/>
  <c r="A102" i="24"/>
  <c r="D102" i="24" s="1"/>
  <c r="B101" i="24"/>
  <c r="C101" i="24" s="1"/>
  <c r="A102" i="23"/>
  <c r="D102" i="23" s="1"/>
  <c r="B101" i="23"/>
  <c r="C101" i="23" s="1"/>
  <c r="A102" i="22"/>
  <c r="D102" i="22" s="1"/>
  <c r="B101" i="22"/>
  <c r="C101" i="22" s="1"/>
  <c r="A101" i="21"/>
  <c r="D101" i="21" s="1"/>
  <c r="B100" i="21"/>
  <c r="C100" i="21" s="1"/>
  <c r="A100" i="15"/>
  <c r="D100" i="15" s="1"/>
  <c r="B99" i="15"/>
  <c r="C99" i="15" s="1"/>
  <c r="A101" i="14"/>
  <c r="D101" i="14" s="1"/>
  <c r="B100" i="14"/>
  <c r="C100" i="14" s="1"/>
  <c r="A101" i="13"/>
  <c r="D101" i="13" s="1"/>
  <c r="B100" i="13"/>
  <c r="C100" i="13" s="1"/>
  <c r="A100" i="12"/>
  <c r="D100" i="12" s="1"/>
  <c r="B99" i="12"/>
  <c r="C99" i="12" s="1"/>
  <c r="A100" i="11"/>
  <c r="D100" i="11" s="1"/>
  <c r="B99" i="11"/>
  <c r="C99" i="11" s="1"/>
  <c r="A100" i="10"/>
  <c r="D100" i="10" s="1"/>
  <c r="B99" i="10"/>
  <c r="C99" i="10" s="1"/>
  <c r="A99" i="8"/>
  <c r="D99" i="8" s="1"/>
  <c r="B98" i="8"/>
  <c r="C98" i="8" s="1"/>
  <c r="A102" i="26" l="1"/>
  <c r="D102" i="26" s="1"/>
  <c r="B101" i="26"/>
  <c r="C101" i="26" s="1"/>
  <c r="A102" i="25"/>
  <c r="D102" i="25" s="1"/>
  <c r="B101" i="25"/>
  <c r="C101" i="25" s="1"/>
  <c r="A103" i="24"/>
  <c r="D103" i="24" s="1"/>
  <c r="B102" i="24"/>
  <c r="C102" i="24" s="1"/>
  <c r="A103" i="23"/>
  <c r="D103" i="23" s="1"/>
  <c r="B102" i="23"/>
  <c r="C102" i="23" s="1"/>
  <c r="A103" i="22"/>
  <c r="D103" i="22" s="1"/>
  <c r="B102" i="22"/>
  <c r="C102" i="22" s="1"/>
  <c r="A102" i="21"/>
  <c r="D102" i="21" s="1"/>
  <c r="B101" i="21"/>
  <c r="C101" i="21" s="1"/>
  <c r="A101" i="15"/>
  <c r="D101" i="15" s="1"/>
  <c r="B100" i="15"/>
  <c r="C100" i="15" s="1"/>
  <c r="A102" i="14"/>
  <c r="D102" i="14" s="1"/>
  <c r="B101" i="14"/>
  <c r="C101" i="14" s="1"/>
  <c r="A102" i="13"/>
  <c r="D102" i="13" s="1"/>
  <c r="B101" i="13"/>
  <c r="C101" i="13" s="1"/>
  <c r="A101" i="12"/>
  <c r="D101" i="12" s="1"/>
  <c r="B100" i="12"/>
  <c r="C100" i="12" s="1"/>
  <c r="A101" i="11"/>
  <c r="D101" i="11" s="1"/>
  <c r="B100" i="11"/>
  <c r="C100" i="11" s="1"/>
  <c r="A101" i="10"/>
  <c r="D101" i="10" s="1"/>
  <c r="B100" i="10"/>
  <c r="C100" i="10" s="1"/>
  <c r="A100" i="8"/>
  <c r="D100" i="8" s="1"/>
  <c r="B99" i="8"/>
  <c r="C99" i="8" s="1"/>
  <c r="A103" i="26" l="1"/>
  <c r="D103" i="26" s="1"/>
  <c r="B102" i="26"/>
  <c r="C102" i="26" s="1"/>
  <c r="A103" i="25"/>
  <c r="D103" i="25" s="1"/>
  <c r="B102" i="25"/>
  <c r="C102" i="25" s="1"/>
  <c r="A104" i="24"/>
  <c r="D104" i="24" s="1"/>
  <c r="B103" i="24"/>
  <c r="C103" i="24" s="1"/>
  <c r="A104" i="23"/>
  <c r="D104" i="23" s="1"/>
  <c r="B103" i="23"/>
  <c r="C103" i="23" s="1"/>
  <c r="A104" i="22"/>
  <c r="D104" i="22" s="1"/>
  <c r="B103" i="22"/>
  <c r="C103" i="22" s="1"/>
  <c r="A103" i="21"/>
  <c r="D103" i="21" s="1"/>
  <c r="B102" i="21"/>
  <c r="C102" i="21" s="1"/>
  <c r="A102" i="15"/>
  <c r="D102" i="15" s="1"/>
  <c r="B101" i="15"/>
  <c r="C101" i="15" s="1"/>
  <c r="A103" i="14"/>
  <c r="D103" i="14" s="1"/>
  <c r="B102" i="14"/>
  <c r="C102" i="14" s="1"/>
  <c r="A103" i="13"/>
  <c r="D103" i="13" s="1"/>
  <c r="B102" i="13"/>
  <c r="C102" i="13" s="1"/>
  <c r="A102" i="12"/>
  <c r="D102" i="12" s="1"/>
  <c r="B101" i="12"/>
  <c r="C101" i="12" s="1"/>
  <c r="A102" i="11"/>
  <c r="D102" i="11" s="1"/>
  <c r="B101" i="11"/>
  <c r="C101" i="11" s="1"/>
  <c r="A102" i="10"/>
  <c r="D102" i="10" s="1"/>
  <c r="B101" i="10"/>
  <c r="C101" i="10" s="1"/>
  <c r="A101" i="8"/>
  <c r="D101" i="8" s="1"/>
  <c r="B100" i="8"/>
  <c r="C100" i="8" s="1"/>
  <c r="A104" i="26" l="1"/>
  <c r="D104" i="26" s="1"/>
  <c r="B103" i="26"/>
  <c r="C103" i="26" s="1"/>
  <c r="A104" i="25"/>
  <c r="D104" i="25" s="1"/>
  <c r="B103" i="25"/>
  <c r="C103" i="25" s="1"/>
  <c r="A105" i="24"/>
  <c r="D105" i="24" s="1"/>
  <c r="B104" i="24"/>
  <c r="C104" i="24" s="1"/>
  <c r="A105" i="23"/>
  <c r="D105" i="23" s="1"/>
  <c r="B104" i="23"/>
  <c r="C104" i="23" s="1"/>
  <c r="A105" i="22"/>
  <c r="D105" i="22" s="1"/>
  <c r="B104" i="22"/>
  <c r="C104" i="22" s="1"/>
  <c r="A104" i="21"/>
  <c r="D104" i="21" s="1"/>
  <c r="B103" i="21"/>
  <c r="C103" i="21" s="1"/>
  <c r="A103" i="15"/>
  <c r="D103" i="15" s="1"/>
  <c r="B102" i="15"/>
  <c r="C102" i="15" s="1"/>
  <c r="A104" i="14"/>
  <c r="D104" i="14" s="1"/>
  <c r="B103" i="14"/>
  <c r="C103" i="14" s="1"/>
  <c r="A104" i="13"/>
  <c r="D104" i="13" s="1"/>
  <c r="B103" i="13"/>
  <c r="C103" i="13" s="1"/>
  <c r="A103" i="12"/>
  <c r="D103" i="12" s="1"/>
  <c r="B102" i="12"/>
  <c r="C102" i="12" s="1"/>
  <c r="A103" i="11"/>
  <c r="D103" i="11" s="1"/>
  <c r="B102" i="11"/>
  <c r="C102" i="11" s="1"/>
  <c r="A103" i="10"/>
  <c r="D103" i="10" s="1"/>
  <c r="B102" i="10"/>
  <c r="C102" i="10" s="1"/>
  <c r="A102" i="8"/>
  <c r="D102" i="8" s="1"/>
  <c r="B101" i="8"/>
  <c r="C101" i="8" s="1"/>
  <c r="A103" i="8" l="1"/>
  <c r="D103" i="8" s="1"/>
  <c r="A105" i="26"/>
  <c r="D105" i="26" s="1"/>
  <c r="B104" i="26"/>
  <c r="C104" i="26" s="1"/>
  <c r="A105" i="25"/>
  <c r="D105" i="25" s="1"/>
  <c r="B104" i="25"/>
  <c r="C104" i="25" s="1"/>
  <c r="A106" i="24"/>
  <c r="D106" i="24" s="1"/>
  <c r="B105" i="24"/>
  <c r="C105" i="24" s="1"/>
  <c r="A106" i="23"/>
  <c r="D106" i="23" s="1"/>
  <c r="B105" i="23"/>
  <c r="C105" i="23" s="1"/>
  <c r="A106" i="22"/>
  <c r="D106" i="22" s="1"/>
  <c r="B105" i="22"/>
  <c r="C105" i="22" s="1"/>
  <c r="A105" i="21"/>
  <c r="D105" i="21" s="1"/>
  <c r="B104" i="21"/>
  <c r="C104" i="21" s="1"/>
  <c r="A104" i="15"/>
  <c r="D104" i="15" s="1"/>
  <c r="B103" i="15"/>
  <c r="C103" i="15" s="1"/>
  <c r="A105" i="14"/>
  <c r="D105" i="14" s="1"/>
  <c r="B104" i="14"/>
  <c r="C104" i="14" s="1"/>
  <c r="A105" i="13"/>
  <c r="D105" i="13" s="1"/>
  <c r="B104" i="13"/>
  <c r="C104" i="13" s="1"/>
  <c r="A104" i="12"/>
  <c r="D104" i="12" s="1"/>
  <c r="B103" i="12"/>
  <c r="C103" i="12" s="1"/>
  <c r="A104" i="11"/>
  <c r="D104" i="11" s="1"/>
  <c r="B103" i="11"/>
  <c r="C103" i="11" s="1"/>
  <c r="A104" i="10"/>
  <c r="D104" i="10" s="1"/>
  <c r="B103" i="10"/>
  <c r="C103" i="10" s="1"/>
  <c r="B102" i="8"/>
  <c r="C102" i="8" s="1"/>
  <c r="B103" i="8" l="1"/>
  <c r="C103" i="8" s="1"/>
  <c r="A104" i="8"/>
  <c r="D104" i="8" s="1"/>
  <c r="A106" i="26"/>
  <c r="D106" i="26" s="1"/>
  <c r="B105" i="26"/>
  <c r="C105" i="26" s="1"/>
  <c r="A106" i="25"/>
  <c r="D106" i="25" s="1"/>
  <c r="B105" i="25"/>
  <c r="C105" i="25" s="1"/>
  <c r="A107" i="24"/>
  <c r="D107" i="24" s="1"/>
  <c r="B106" i="24"/>
  <c r="C106" i="24" s="1"/>
  <c r="A107" i="23"/>
  <c r="D107" i="23" s="1"/>
  <c r="B106" i="23"/>
  <c r="C106" i="23" s="1"/>
  <c r="A107" i="22"/>
  <c r="D107" i="22" s="1"/>
  <c r="B106" i="22"/>
  <c r="C106" i="22" s="1"/>
  <c r="A106" i="21"/>
  <c r="D106" i="21" s="1"/>
  <c r="B105" i="21"/>
  <c r="C105" i="21" s="1"/>
  <c r="A105" i="15"/>
  <c r="D105" i="15" s="1"/>
  <c r="B104" i="15"/>
  <c r="C104" i="15" s="1"/>
  <c r="A106" i="14"/>
  <c r="D106" i="14" s="1"/>
  <c r="B105" i="14"/>
  <c r="C105" i="14" s="1"/>
  <c r="A106" i="13"/>
  <c r="D106" i="13" s="1"/>
  <c r="B105" i="13"/>
  <c r="C105" i="13" s="1"/>
  <c r="A105" i="12"/>
  <c r="D105" i="12" s="1"/>
  <c r="B104" i="12"/>
  <c r="C104" i="12" s="1"/>
  <c r="A105" i="11"/>
  <c r="D105" i="11" s="1"/>
  <c r="B104" i="11"/>
  <c r="C104" i="11" s="1"/>
  <c r="A105" i="10"/>
  <c r="D105" i="10" s="1"/>
  <c r="B104" i="10"/>
  <c r="C104" i="10" s="1"/>
  <c r="B104" i="8" l="1"/>
  <c r="C104" i="8" s="1"/>
  <c r="A105" i="8"/>
  <c r="D105" i="8" s="1"/>
  <c r="A107" i="26"/>
  <c r="D107" i="26" s="1"/>
  <c r="B106" i="26"/>
  <c r="C106" i="26" s="1"/>
  <c r="A107" i="25"/>
  <c r="D107" i="25" s="1"/>
  <c r="B106" i="25"/>
  <c r="C106" i="25" s="1"/>
  <c r="A108" i="24"/>
  <c r="D108" i="24" s="1"/>
  <c r="B107" i="24"/>
  <c r="C107" i="24" s="1"/>
  <c r="A108" i="23"/>
  <c r="D108" i="23" s="1"/>
  <c r="B107" i="23"/>
  <c r="C107" i="23" s="1"/>
  <c r="A108" i="22"/>
  <c r="D108" i="22" s="1"/>
  <c r="B107" i="22"/>
  <c r="C107" i="22" s="1"/>
  <c r="A107" i="21"/>
  <c r="D107" i="21" s="1"/>
  <c r="B106" i="21"/>
  <c r="C106" i="21" s="1"/>
  <c r="A106" i="15"/>
  <c r="D106" i="15" s="1"/>
  <c r="B105" i="15"/>
  <c r="C105" i="15" s="1"/>
  <c r="A107" i="14"/>
  <c r="D107" i="14" s="1"/>
  <c r="B106" i="14"/>
  <c r="C106" i="14" s="1"/>
  <c r="A107" i="13"/>
  <c r="D107" i="13" s="1"/>
  <c r="B106" i="13"/>
  <c r="C106" i="13" s="1"/>
  <c r="A106" i="12"/>
  <c r="D106" i="12" s="1"/>
  <c r="B105" i="12"/>
  <c r="C105" i="12" s="1"/>
  <c r="A106" i="11"/>
  <c r="D106" i="11" s="1"/>
  <c r="B105" i="11"/>
  <c r="C105" i="11" s="1"/>
  <c r="A106" i="10"/>
  <c r="D106" i="10" s="1"/>
  <c r="B105" i="10"/>
  <c r="C105" i="10" s="1"/>
  <c r="A106" i="8" l="1"/>
  <c r="D106" i="8" s="1"/>
  <c r="B105" i="8"/>
  <c r="C105" i="8" s="1"/>
  <c r="A108" i="26"/>
  <c r="D108" i="26" s="1"/>
  <c r="B107" i="26"/>
  <c r="C107" i="26" s="1"/>
  <c r="A108" i="25"/>
  <c r="D108" i="25" s="1"/>
  <c r="B107" i="25"/>
  <c r="C107" i="25" s="1"/>
  <c r="A109" i="24"/>
  <c r="D109" i="24" s="1"/>
  <c r="B108" i="24"/>
  <c r="C108" i="24" s="1"/>
  <c r="A109" i="23"/>
  <c r="D109" i="23" s="1"/>
  <c r="B108" i="23"/>
  <c r="C108" i="23" s="1"/>
  <c r="A109" i="22"/>
  <c r="D109" i="22" s="1"/>
  <c r="B108" i="22"/>
  <c r="C108" i="22" s="1"/>
  <c r="A108" i="21"/>
  <c r="D108" i="21" s="1"/>
  <c r="B107" i="21"/>
  <c r="C107" i="21" s="1"/>
  <c r="A107" i="15"/>
  <c r="D107" i="15" s="1"/>
  <c r="B106" i="15"/>
  <c r="C106" i="15" s="1"/>
  <c r="A108" i="14"/>
  <c r="D108" i="14" s="1"/>
  <c r="B107" i="14"/>
  <c r="C107" i="14" s="1"/>
  <c r="A108" i="13"/>
  <c r="D108" i="13" s="1"/>
  <c r="B107" i="13"/>
  <c r="C107" i="13" s="1"/>
  <c r="A107" i="12"/>
  <c r="D107" i="12" s="1"/>
  <c r="B106" i="12"/>
  <c r="C106" i="12" s="1"/>
  <c r="A107" i="11"/>
  <c r="D107" i="11" s="1"/>
  <c r="B106" i="11"/>
  <c r="C106" i="11" s="1"/>
  <c r="A107" i="10"/>
  <c r="D107" i="10" s="1"/>
  <c r="B106" i="10"/>
  <c r="C106" i="10" s="1"/>
  <c r="B106" i="8" l="1"/>
  <c r="C106" i="8" s="1"/>
  <c r="A107" i="8"/>
  <c r="D107" i="8" s="1"/>
  <c r="A109" i="26"/>
  <c r="D109" i="26" s="1"/>
  <c r="B108" i="26"/>
  <c r="C108" i="26" s="1"/>
  <c r="A109" i="25"/>
  <c r="D109" i="25" s="1"/>
  <c r="B108" i="25"/>
  <c r="C108" i="25" s="1"/>
  <c r="A110" i="24"/>
  <c r="D110" i="24" s="1"/>
  <c r="B109" i="24"/>
  <c r="C109" i="24" s="1"/>
  <c r="A110" i="23"/>
  <c r="D110" i="23" s="1"/>
  <c r="B109" i="23"/>
  <c r="C109" i="23" s="1"/>
  <c r="A110" i="22"/>
  <c r="D110" i="22" s="1"/>
  <c r="B109" i="22"/>
  <c r="C109" i="22" s="1"/>
  <c r="A109" i="21"/>
  <c r="D109" i="21" s="1"/>
  <c r="B108" i="21"/>
  <c r="C108" i="21" s="1"/>
  <c r="A108" i="15"/>
  <c r="D108" i="15" s="1"/>
  <c r="B107" i="15"/>
  <c r="C107" i="15" s="1"/>
  <c r="A109" i="14"/>
  <c r="D109" i="14" s="1"/>
  <c r="B108" i="14"/>
  <c r="C108" i="14" s="1"/>
  <c r="A109" i="13"/>
  <c r="D109" i="13" s="1"/>
  <c r="B108" i="13"/>
  <c r="C108" i="13" s="1"/>
  <c r="A108" i="12"/>
  <c r="D108" i="12" s="1"/>
  <c r="B107" i="12"/>
  <c r="C107" i="12" s="1"/>
  <c r="A108" i="11"/>
  <c r="D108" i="11" s="1"/>
  <c r="B107" i="11"/>
  <c r="C107" i="11" s="1"/>
  <c r="A108" i="10"/>
  <c r="D108" i="10" s="1"/>
  <c r="B107" i="10"/>
  <c r="C107" i="10" s="1"/>
  <c r="A108" i="8" l="1"/>
  <c r="D108" i="8" s="1"/>
  <c r="B107" i="8"/>
  <c r="C107" i="8" s="1"/>
  <c r="A110" i="26"/>
  <c r="D110" i="26" s="1"/>
  <c r="B109" i="26"/>
  <c r="C109" i="26" s="1"/>
  <c r="A110" i="25"/>
  <c r="D110" i="25" s="1"/>
  <c r="B109" i="25"/>
  <c r="C109" i="25" s="1"/>
  <c r="A111" i="24"/>
  <c r="D111" i="24" s="1"/>
  <c r="B110" i="24"/>
  <c r="C110" i="24" s="1"/>
  <c r="A111" i="23"/>
  <c r="D111" i="23" s="1"/>
  <c r="B110" i="23"/>
  <c r="C110" i="23" s="1"/>
  <c r="A111" i="22"/>
  <c r="D111" i="22" s="1"/>
  <c r="B110" i="22"/>
  <c r="C110" i="22" s="1"/>
  <c r="A110" i="21"/>
  <c r="D110" i="21" s="1"/>
  <c r="B109" i="21"/>
  <c r="C109" i="21" s="1"/>
  <c r="A109" i="15"/>
  <c r="D109" i="15" s="1"/>
  <c r="B108" i="15"/>
  <c r="C108" i="15" s="1"/>
  <c r="A110" i="14"/>
  <c r="D110" i="14" s="1"/>
  <c r="B109" i="14"/>
  <c r="C109" i="14" s="1"/>
  <c r="A110" i="13"/>
  <c r="D110" i="13" s="1"/>
  <c r="B109" i="13"/>
  <c r="C109" i="13" s="1"/>
  <c r="A109" i="12"/>
  <c r="D109" i="12" s="1"/>
  <c r="B108" i="12"/>
  <c r="C108" i="12" s="1"/>
  <c r="A109" i="11"/>
  <c r="D109" i="11" s="1"/>
  <c r="B108" i="11"/>
  <c r="C108" i="11" s="1"/>
  <c r="A109" i="10"/>
  <c r="D109" i="10" s="1"/>
  <c r="B108" i="10"/>
  <c r="C108" i="10" s="1"/>
  <c r="B108" i="8" l="1"/>
  <c r="C108" i="8" s="1"/>
  <c r="A109" i="8"/>
  <c r="D109" i="8" s="1"/>
  <c r="A111" i="26"/>
  <c r="D111" i="26" s="1"/>
  <c r="B110" i="26"/>
  <c r="C110" i="26" s="1"/>
  <c r="A111" i="25"/>
  <c r="D111" i="25" s="1"/>
  <c r="B110" i="25"/>
  <c r="C110" i="25" s="1"/>
  <c r="A112" i="24"/>
  <c r="D112" i="24" s="1"/>
  <c r="B111" i="24"/>
  <c r="C111" i="24" s="1"/>
  <c r="A112" i="23"/>
  <c r="D112" i="23" s="1"/>
  <c r="B111" i="23"/>
  <c r="C111" i="23" s="1"/>
  <c r="A112" i="22"/>
  <c r="D112" i="22" s="1"/>
  <c r="B111" i="22"/>
  <c r="C111" i="22" s="1"/>
  <c r="A111" i="21"/>
  <c r="D111" i="21" s="1"/>
  <c r="B110" i="21"/>
  <c r="C110" i="21" s="1"/>
  <c r="A110" i="15"/>
  <c r="D110" i="15" s="1"/>
  <c r="B109" i="15"/>
  <c r="C109" i="15" s="1"/>
  <c r="A111" i="14"/>
  <c r="D111" i="14" s="1"/>
  <c r="B110" i="14"/>
  <c r="C110" i="14" s="1"/>
  <c r="A111" i="13"/>
  <c r="D111" i="13" s="1"/>
  <c r="B110" i="13"/>
  <c r="C110" i="13" s="1"/>
  <c r="A110" i="12"/>
  <c r="D110" i="12" s="1"/>
  <c r="B109" i="12"/>
  <c r="C109" i="12" s="1"/>
  <c r="A110" i="11"/>
  <c r="D110" i="11" s="1"/>
  <c r="B109" i="11"/>
  <c r="C109" i="11" s="1"/>
  <c r="A110" i="10"/>
  <c r="D110" i="10" s="1"/>
  <c r="B109" i="10"/>
  <c r="C109" i="10" s="1"/>
  <c r="A110" i="8" l="1"/>
  <c r="D110" i="8" s="1"/>
  <c r="B109" i="8"/>
  <c r="C109" i="8" s="1"/>
  <c r="A112" i="26"/>
  <c r="D112" i="26" s="1"/>
  <c r="B111" i="26"/>
  <c r="C111" i="26" s="1"/>
  <c r="A112" i="25"/>
  <c r="D112" i="25" s="1"/>
  <c r="B111" i="25"/>
  <c r="C111" i="25" s="1"/>
  <c r="A113" i="24"/>
  <c r="D113" i="24" s="1"/>
  <c r="B112" i="24"/>
  <c r="C112" i="24" s="1"/>
  <c r="A113" i="23"/>
  <c r="D113" i="23" s="1"/>
  <c r="B112" i="23"/>
  <c r="C112" i="23" s="1"/>
  <c r="A113" i="22"/>
  <c r="D113" i="22" s="1"/>
  <c r="B112" i="22"/>
  <c r="C112" i="22" s="1"/>
  <c r="A112" i="21"/>
  <c r="D112" i="21" s="1"/>
  <c r="B111" i="21"/>
  <c r="C111" i="21" s="1"/>
  <c r="A111" i="15"/>
  <c r="D111" i="15" s="1"/>
  <c r="B110" i="15"/>
  <c r="C110" i="15" s="1"/>
  <c r="A112" i="14"/>
  <c r="D112" i="14" s="1"/>
  <c r="B111" i="14"/>
  <c r="C111" i="14" s="1"/>
  <c r="A112" i="13"/>
  <c r="D112" i="13" s="1"/>
  <c r="B111" i="13"/>
  <c r="C111" i="13" s="1"/>
  <c r="A111" i="12"/>
  <c r="D111" i="12" s="1"/>
  <c r="B110" i="12"/>
  <c r="C110" i="12" s="1"/>
  <c r="A111" i="11"/>
  <c r="D111" i="11" s="1"/>
  <c r="B110" i="11"/>
  <c r="C110" i="11" s="1"/>
  <c r="A111" i="10"/>
  <c r="D111" i="10" s="1"/>
  <c r="B110" i="10"/>
  <c r="C110" i="10" s="1"/>
  <c r="B110" i="8" l="1"/>
  <c r="C110" i="8" s="1"/>
  <c r="A111" i="8"/>
  <c r="D111" i="8" s="1"/>
  <c r="A113" i="26"/>
  <c r="D113" i="26" s="1"/>
  <c r="B112" i="26"/>
  <c r="C112" i="26" s="1"/>
  <c r="A113" i="25"/>
  <c r="D113" i="25" s="1"/>
  <c r="B112" i="25"/>
  <c r="C112" i="25" s="1"/>
  <c r="A114" i="24"/>
  <c r="D114" i="24" s="1"/>
  <c r="B113" i="24"/>
  <c r="C113" i="24" s="1"/>
  <c r="A114" i="23"/>
  <c r="D114" i="23" s="1"/>
  <c r="B113" i="23"/>
  <c r="C113" i="23" s="1"/>
  <c r="A114" i="22"/>
  <c r="D114" i="22" s="1"/>
  <c r="B113" i="22"/>
  <c r="C113" i="22" s="1"/>
  <c r="A113" i="21"/>
  <c r="D113" i="21" s="1"/>
  <c r="B112" i="21"/>
  <c r="C112" i="21" s="1"/>
  <c r="A112" i="15"/>
  <c r="D112" i="15" s="1"/>
  <c r="B111" i="15"/>
  <c r="C111" i="15" s="1"/>
  <c r="A113" i="14"/>
  <c r="D113" i="14" s="1"/>
  <c r="B112" i="14"/>
  <c r="C112" i="14" s="1"/>
  <c r="A113" i="13"/>
  <c r="D113" i="13" s="1"/>
  <c r="B112" i="13"/>
  <c r="C112" i="13" s="1"/>
  <c r="A112" i="12"/>
  <c r="D112" i="12" s="1"/>
  <c r="B111" i="12"/>
  <c r="C111" i="12" s="1"/>
  <c r="A112" i="11"/>
  <c r="D112" i="11" s="1"/>
  <c r="B111" i="11"/>
  <c r="C111" i="11" s="1"/>
  <c r="A112" i="10"/>
  <c r="D112" i="10" s="1"/>
  <c r="B111" i="10"/>
  <c r="C111" i="10" s="1"/>
  <c r="B111" i="8" l="1"/>
  <c r="C111" i="8" s="1"/>
  <c r="A112" i="8"/>
  <c r="D112" i="8" s="1"/>
  <c r="A114" i="26"/>
  <c r="D114" i="26" s="1"/>
  <c r="B113" i="26"/>
  <c r="C113" i="26" s="1"/>
  <c r="A114" i="25"/>
  <c r="D114" i="25" s="1"/>
  <c r="B113" i="25"/>
  <c r="C113" i="25" s="1"/>
  <c r="A115" i="24"/>
  <c r="D115" i="24" s="1"/>
  <c r="B114" i="24"/>
  <c r="C114" i="24" s="1"/>
  <c r="A115" i="23"/>
  <c r="D115" i="23" s="1"/>
  <c r="B114" i="23"/>
  <c r="C114" i="23" s="1"/>
  <c r="A115" i="22"/>
  <c r="D115" i="22" s="1"/>
  <c r="B114" i="22"/>
  <c r="C114" i="22" s="1"/>
  <c r="A114" i="21"/>
  <c r="D114" i="21" s="1"/>
  <c r="B113" i="21"/>
  <c r="C113" i="21" s="1"/>
  <c r="A113" i="15"/>
  <c r="D113" i="15" s="1"/>
  <c r="B112" i="15"/>
  <c r="C112" i="15" s="1"/>
  <c r="A114" i="14"/>
  <c r="D114" i="14" s="1"/>
  <c r="B113" i="14"/>
  <c r="C113" i="14" s="1"/>
  <c r="A114" i="13"/>
  <c r="D114" i="13" s="1"/>
  <c r="B113" i="13"/>
  <c r="C113" i="13" s="1"/>
  <c r="A113" i="12"/>
  <c r="D113" i="12" s="1"/>
  <c r="B112" i="12"/>
  <c r="C112" i="12" s="1"/>
  <c r="A113" i="11"/>
  <c r="D113" i="11" s="1"/>
  <c r="B112" i="11"/>
  <c r="C112" i="11" s="1"/>
  <c r="A113" i="10"/>
  <c r="D113" i="10" s="1"/>
  <c r="B112" i="10"/>
  <c r="C112" i="10" s="1"/>
  <c r="A113" i="8" l="1"/>
  <c r="D113" i="8" s="1"/>
  <c r="B112" i="8"/>
  <c r="C112" i="8" s="1"/>
  <c r="A115" i="26"/>
  <c r="D115" i="26" s="1"/>
  <c r="B114" i="26"/>
  <c r="C114" i="26" s="1"/>
  <c r="A115" i="25"/>
  <c r="D115" i="25" s="1"/>
  <c r="B114" i="25"/>
  <c r="C114" i="25" s="1"/>
  <c r="A116" i="24"/>
  <c r="D116" i="24" s="1"/>
  <c r="B115" i="24"/>
  <c r="C115" i="24" s="1"/>
  <c r="A116" i="23"/>
  <c r="D116" i="23" s="1"/>
  <c r="B115" i="23"/>
  <c r="C115" i="23" s="1"/>
  <c r="A116" i="22"/>
  <c r="D116" i="22" s="1"/>
  <c r="B115" i="22"/>
  <c r="C115" i="22" s="1"/>
  <c r="A115" i="21"/>
  <c r="D115" i="21" s="1"/>
  <c r="B114" i="21"/>
  <c r="C114" i="21" s="1"/>
  <c r="A114" i="15"/>
  <c r="D114" i="15" s="1"/>
  <c r="B113" i="15"/>
  <c r="C113" i="15" s="1"/>
  <c r="A115" i="14"/>
  <c r="D115" i="14" s="1"/>
  <c r="B114" i="14"/>
  <c r="C114" i="14" s="1"/>
  <c r="A115" i="13"/>
  <c r="D115" i="13" s="1"/>
  <c r="B114" i="13"/>
  <c r="C114" i="13" s="1"/>
  <c r="A114" i="12"/>
  <c r="D114" i="12" s="1"/>
  <c r="B113" i="12"/>
  <c r="C113" i="12" s="1"/>
  <c r="A114" i="11"/>
  <c r="D114" i="11" s="1"/>
  <c r="B113" i="11"/>
  <c r="C113" i="11" s="1"/>
  <c r="A114" i="10"/>
  <c r="D114" i="10" s="1"/>
  <c r="B113" i="10"/>
  <c r="C113" i="10" s="1"/>
  <c r="B113" i="8" l="1"/>
  <c r="C113" i="8" s="1"/>
  <c r="A114" i="8"/>
  <c r="D114" i="8" s="1"/>
  <c r="A116" i="26"/>
  <c r="D116" i="26" s="1"/>
  <c r="B115" i="26"/>
  <c r="C115" i="26" s="1"/>
  <c r="A116" i="25"/>
  <c r="D116" i="25" s="1"/>
  <c r="B115" i="25"/>
  <c r="C115" i="25" s="1"/>
  <c r="A117" i="24"/>
  <c r="D117" i="24" s="1"/>
  <c r="B116" i="24"/>
  <c r="C116" i="24" s="1"/>
  <c r="A117" i="23"/>
  <c r="D117" i="23" s="1"/>
  <c r="B116" i="23"/>
  <c r="C116" i="23" s="1"/>
  <c r="A117" i="22"/>
  <c r="D117" i="22" s="1"/>
  <c r="B116" i="22"/>
  <c r="C116" i="22" s="1"/>
  <c r="A116" i="21"/>
  <c r="D116" i="21" s="1"/>
  <c r="B115" i="21"/>
  <c r="C115" i="21" s="1"/>
  <c r="A115" i="15"/>
  <c r="D115" i="15" s="1"/>
  <c r="B114" i="15"/>
  <c r="C114" i="15" s="1"/>
  <c r="A116" i="14"/>
  <c r="D116" i="14" s="1"/>
  <c r="B115" i="14"/>
  <c r="C115" i="14" s="1"/>
  <c r="A116" i="13"/>
  <c r="D116" i="13" s="1"/>
  <c r="B115" i="13"/>
  <c r="C115" i="13" s="1"/>
  <c r="A115" i="12"/>
  <c r="D115" i="12" s="1"/>
  <c r="B114" i="12"/>
  <c r="C114" i="12" s="1"/>
  <c r="A115" i="11"/>
  <c r="D115" i="11" s="1"/>
  <c r="B114" i="11"/>
  <c r="C114" i="11" s="1"/>
  <c r="A115" i="10"/>
  <c r="D115" i="10" s="1"/>
  <c r="B114" i="10"/>
  <c r="C114" i="10" s="1"/>
  <c r="A115" i="8" l="1"/>
  <c r="D115" i="8" s="1"/>
  <c r="B114" i="8"/>
  <c r="C114" i="8" s="1"/>
  <c r="A117" i="26"/>
  <c r="D117" i="26" s="1"/>
  <c r="B116" i="26"/>
  <c r="C116" i="26" s="1"/>
  <c r="A117" i="25"/>
  <c r="D117" i="25" s="1"/>
  <c r="B116" i="25"/>
  <c r="C116" i="25" s="1"/>
  <c r="A118" i="24"/>
  <c r="D118" i="24" s="1"/>
  <c r="B117" i="24"/>
  <c r="C117" i="24" s="1"/>
  <c r="A118" i="23"/>
  <c r="D118" i="23" s="1"/>
  <c r="B117" i="23"/>
  <c r="C117" i="23" s="1"/>
  <c r="A118" i="22"/>
  <c r="D118" i="22" s="1"/>
  <c r="B117" i="22"/>
  <c r="C117" i="22" s="1"/>
  <c r="A117" i="21"/>
  <c r="D117" i="21" s="1"/>
  <c r="B116" i="21"/>
  <c r="C116" i="21" s="1"/>
  <c r="A116" i="15"/>
  <c r="D116" i="15" s="1"/>
  <c r="B115" i="15"/>
  <c r="C115" i="15" s="1"/>
  <c r="A117" i="14"/>
  <c r="D117" i="14" s="1"/>
  <c r="B116" i="14"/>
  <c r="C116" i="14" s="1"/>
  <c r="A117" i="13"/>
  <c r="D117" i="13" s="1"/>
  <c r="B116" i="13"/>
  <c r="C116" i="13" s="1"/>
  <c r="A116" i="12"/>
  <c r="D116" i="12" s="1"/>
  <c r="B115" i="12"/>
  <c r="C115" i="12" s="1"/>
  <c r="A116" i="11"/>
  <c r="D116" i="11" s="1"/>
  <c r="B115" i="11"/>
  <c r="C115" i="11" s="1"/>
  <c r="A116" i="10"/>
  <c r="D116" i="10" s="1"/>
  <c r="B115" i="10"/>
  <c r="C115" i="10" s="1"/>
  <c r="B115" i="8" l="1"/>
  <c r="C115" i="8" s="1"/>
  <c r="A116" i="8"/>
  <c r="D116" i="8" s="1"/>
  <c r="A118" i="26"/>
  <c r="D118" i="26" s="1"/>
  <c r="B117" i="26"/>
  <c r="C117" i="26" s="1"/>
  <c r="A118" i="25"/>
  <c r="D118" i="25" s="1"/>
  <c r="B117" i="25"/>
  <c r="C117" i="25" s="1"/>
  <c r="A119" i="24"/>
  <c r="D119" i="24" s="1"/>
  <c r="B118" i="24"/>
  <c r="C118" i="24" s="1"/>
  <c r="A119" i="23"/>
  <c r="D119" i="23" s="1"/>
  <c r="B118" i="23"/>
  <c r="C118" i="23" s="1"/>
  <c r="A119" i="22"/>
  <c r="D119" i="22" s="1"/>
  <c r="B118" i="22"/>
  <c r="C118" i="22" s="1"/>
  <c r="A118" i="21"/>
  <c r="D118" i="21" s="1"/>
  <c r="B117" i="21"/>
  <c r="C117" i="21" s="1"/>
  <c r="A117" i="15"/>
  <c r="D117" i="15" s="1"/>
  <c r="B116" i="15"/>
  <c r="C116" i="15" s="1"/>
  <c r="A118" i="14"/>
  <c r="D118" i="14" s="1"/>
  <c r="B117" i="14"/>
  <c r="C117" i="14" s="1"/>
  <c r="A118" i="13"/>
  <c r="D118" i="13" s="1"/>
  <c r="B117" i="13"/>
  <c r="C117" i="13" s="1"/>
  <c r="A117" i="12"/>
  <c r="D117" i="12" s="1"/>
  <c r="B116" i="12"/>
  <c r="C116" i="12" s="1"/>
  <c r="A117" i="11"/>
  <c r="D117" i="11" s="1"/>
  <c r="B116" i="11"/>
  <c r="C116" i="11" s="1"/>
  <c r="A117" i="10"/>
  <c r="D117" i="10" s="1"/>
  <c r="B116" i="10"/>
  <c r="C116" i="10" s="1"/>
  <c r="B116" i="8"/>
  <c r="C116" i="8" s="1"/>
  <c r="A117" i="8" l="1"/>
  <c r="D117" i="8" s="1"/>
  <c r="A119" i="26"/>
  <c r="D119" i="26" s="1"/>
  <c r="B118" i="26"/>
  <c r="C118" i="26" s="1"/>
  <c r="A119" i="25"/>
  <c r="D119" i="25" s="1"/>
  <c r="B118" i="25"/>
  <c r="C118" i="25" s="1"/>
  <c r="A120" i="24"/>
  <c r="D120" i="24" s="1"/>
  <c r="B119" i="24"/>
  <c r="C119" i="24" s="1"/>
  <c r="A120" i="23"/>
  <c r="D120" i="23" s="1"/>
  <c r="B119" i="23"/>
  <c r="C119" i="23" s="1"/>
  <c r="A120" i="22"/>
  <c r="D120" i="22" s="1"/>
  <c r="B119" i="22"/>
  <c r="C119" i="22" s="1"/>
  <c r="A119" i="21"/>
  <c r="D119" i="21" s="1"/>
  <c r="B118" i="21"/>
  <c r="C118" i="21" s="1"/>
  <c r="A118" i="15"/>
  <c r="D118" i="15" s="1"/>
  <c r="B117" i="15"/>
  <c r="C117" i="15" s="1"/>
  <c r="A119" i="14"/>
  <c r="D119" i="14" s="1"/>
  <c r="B118" i="14"/>
  <c r="C118" i="14" s="1"/>
  <c r="A119" i="13"/>
  <c r="D119" i="13" s="1"/>
  <c r="B118" i="13"/>
  <c r="C118" i="13" s="1"/>
  <c r="A118" i="12"/>
  <c r="D118" i="12" s="1"/>
  <c r="B117" i="12"/>
  <c r="C117" i="12" s="1"/>
  <c r="A118" i="11"/>
  <c r="D118" i="11" s="1"/>
  <c r="B117" i="11"/>
  <c r="C117" i="11" s="1"/>
  <c r="A118" i="10"/>
  <c r="D118" i="10" s="1"/>
  <c r="B117" i="10"/>
  <c r="C117" i="10" s="1"/>
  <c r="A118" i="8" l="1"/>
  <c r="D118" i="8" s="1"/>
  <c r="B117" i="8"/>
  <c r="C117" i="8" s="1"/>
  <c r="A120" i="26"/>
  <c r="D120" i="26" s="1"/>
  <c r="B119" i="26"/>
  <c r="C119" i="26" s="1"/>
  <c r="A120" i="25"/>
  <c r="D120" i="25" s="1"/>
  <c r="B119" i="25"/>
  <c r="C119" i="25" s="1"/>
  <c r="A121" i="24"/>
  <c r="D121" i="24" s="1"/>
  <c r="B120" i="24"/>
  <c r="C120" i="24" s="1"/>
  <c r="A121" i="23"/>
  <c r="D121" i="23" s="1"/>
  <c r="B120" i="23"/>
  <c r="C120" i="23" s="1"/>
  <c r="A121" i="22"/>
  <c r="D121" i="22" s="1"/>
  <c r="B120" i="22"/>
  <c r="C120" i="22" s="1"/>
  <c r="A120" i="21"/>
  <c r="D120" i="21" s="1"/>
  <c r="B119" i="21"/>
  <c r="C119" i="21" s="1"/>
  <c r="A119" i="15"/>
  <c r="D119" i="15" s="1"/>
  <c r="B118" i="15"/>
  <c r="C118" i="15" s="1"/>
  <c r="A120" i="14"/>
  <c r="D120" i="14" s="1"/>
  <c r="B119" i="14"/>
  <c r="C119" i="14" s="1"/>
  <c r="A120" i="13"/>
  <c r="D120" i="13" s="1"/>
  <c r="B119" i="13"/>
  <c r="C119" i="13" s="1"/>
  <c r="A119" i="12"/>
  <c r="D119" i="12" s="1"/>
  <c r="B118" i="12"/>
  <c r="C118" i="12" s="1"/>
  <c r="A119" i="11"/>
  <c r="D119" i="11" s="1"/>
  <c r="B118" i="11"/>
  <c r="C118" i="11" s="1"/>
  <c r="A119" i="10"/>
  <c r="D119" i="10" s="1"/>
  <c r="B118" i="10"/>
  <c r="C118" i="10" s="1"/>
  <c r="B118" i="8" l="1"/>
  <c r="C118" i="8" s="1"/>
  <c r="A119" i="8"/>
  <c r="D119" i="8" s="1"/>
  <c r="A121" i="26"/>
  <c r="D121" i="26" s="1"/>
  <c r="B120" i="26"/>
  <c r="C120" i="26" s="1"/>
  <c r="A121" i="25"/>
  <c r="D121" i="25" s="1"/>
  <c r="B120" i="25"/>
  <c r="C120" i="25" s="1"/>
  <c r="A122" i="24"/>
  <c r="D122" i="24" s="1"/>
  <c r="B121" i="24"/>
  <c r="C121" i="24" s="1"/>
  <c r="A122" i="23"/>
  <c r="D122" i="23" s="1"/>
  <c r="B121" i="23"/>
  <c r="C121" i="23" s="1"/>
  <c r="A122" i="22"/>
  <c r="D122" i="22" s="1"/>
  <c r="B121" i="22"/>
  <c r="C121" i="22" s="1"/>
  <c r="A121" i="21"/>
  <c r="D121" i="21" s="1"/>
  <c r="B120" i="21"/>
  <c r="C120" i="21" s="1"/>
  <c r="A120" i="15"/>
  <c r="D120" i="15" s="1"/>
  <c r="B119" i="15"/>
  <c r="C119" i="15" s="1"/>
  <c r="A121" i="14"/>
  <c r="D121" i="14" s="1"/>
  <c r="B120" i="14"/>
  <c r="C120" i="14" s="1"/>
  <c r="A121" i="13"/>
  <c r="D121" i="13" s="1"/>
  <c r="B120" i="13"/>
  <c r="C120" i="13" s="1"/>
  <c r="A120" i="12"/>
  <c r="D120" i="12" s="1"/>
  <c r="B119" i="12"/>
  <c r="C119" i="12" s="1"/>
  <c r="A120" i="11"/>
  <c r="D120" i="11" s="1"/>
  <c r="B119" i="11"/>
  <c r="C119" i="11" s="1"/>
  <c r="A120" i="10"/>
  <c r="D120" i="10" s="1"/>
  <c r="B119" i="10"/>
  <c r="C119" i="10" s="1"/>
  <c r="A120" i="8"/>
  <c r="D120" i="8" s="1"/>
  <c r="B119" i="8"/>
  <c r="C119" i="8" s="1"/>
  <c r="A122" i="26" l="1"/>
  <c r="D122" i="26" s="1"/>
  <c r="B121" i="26"/>
  <c r="C121" i="26" s="1"/>
  <c r="A122" i="25"/>
  <c r="D122" i="25" s="1"/>
  <c r="B121" i="25"/>
  <c r="C121" i="25" s="1"/>
  <c r="A123" i="24"/>
  <c r="D123" i="24" s="1"/>
  <c r="B122" i="24"/>
  <c r="C122" i="24" s="1"/>
  <c r="A123" i="23"/>
  <c r="D123" i="23" s="1"/>
  <c r="B122" i="23"/>
  <c r="C122" i="23" s="1"/>
  <c r="A123" i="22"/>
  <c r="D123" i="22" s="1"/>
  <c r="B122" i="22"/>
  <c r="C122" i="22" s="1"/>
  <c r="A122" i="21"/>
  <c r="D122" i="21" s="1"/>
  <c r="B121" i="21"/>
  <c r="C121" i="21" s="1"/>
  <c r="A121" i="15"/>
  <c r="D121" i="15" s="1"/>
  <c r="B120" i="15"/>
  <c r="C120" i="15" s="1"/>
  <c r="A122" i="14"/>
  <c r="D122" i="14" s="1"/>
  <c r="B121" i="14"/>
  <c r="C121" i="14" s="1"/>
  <c r="A122" i="13"/>
  <c r="D122" i="13" s="1"/>
  <c r="B121" i="13"/>
  <c r="C121" i="13" s="1"/>
  <c r="A121" i="12"/>
  <c r="D121" i="12" s="1"/>
  <c r="B120" i="12"/>
  <c r="C120" i="12" s="1"/>
  <c r="A121" i="11"/>
  <c r="D121" i="11" s="1"/>
  <c r="B120" i="11"/>
  <c r="C120" i="11" s="1"/>
  <c r="A121" i="10"/>
  <c r="D121" i="10" s="1"/>
  <c r="B120" i="10"/>
  <c r="C120" i="10" s="1"/>
  <c r="A121" i="8"/>
  <c r="D121" i="8" s="1"/>
  <c r="B120" i="8"/>
  <c r="C120" i="8" s="1"/>
  <c r="A123" i="26" l="1"/>
  <c r="D123" i="26" s="1"/>
  <c r="B122" i="26"/>
  <c r="C122" i="26" s="1"/>
  <c r="A123" i="25"/>
  <c r="D123" i="25" s="1"/>
  <c r="B122" i="25"/>
  <c r="C122" i="25" s="1"/>
  <c r="A124" i="24"/>
  <c r="D124" i="24" s="1"/>
  <c r="B123" i="24"/>
  <c r="C123" i="24" s="1"/>
  <c r="A124" i="23"/>
  <c r="D124" i="23" s="1"/>
  <c r="B123" i="23"/>
  <c r="C123" i="23" s="1"/>
  <c r="A124" i="22"/>
  <c r="D124" i="22" s="1"/>
  <c r="B123" i="22"/>
  <c r="C123" i="22" s="1"/>
  <c r="A123" i="21"/>
  <c r="D123" i="21" s="1"/>
  <c r="B122" i="21"/>
  <c r="C122" i="21" s="1"/>
  <c r="A122" i="15"/>
  <c r="D122" i="15" s="1"/>
  <c r="B121" i="15"/>
  <c r="C121" i="15" s="1"/>
  <c r="A123" i="14"/>
  <c r="D123" i="14" s="1"/>
  <c r="B122" i="14"/>
  <c r="C122" i="14" s="1"/>
  <c r="A123" i="13"/>
  <c r="D123" i="13" s="1"/>
  <c r="B122" i="13"/>
  <c r="C122" i="13" s="1"/>
  <c r="A122" i="12"/>
  <c r="D122" i="12" s="1"/>
  <c r="B121" i="12"/>
  <c r="C121" i="12" s="1"/>
  <c r="A122" i="11"/>
  <c r="D122" i="11" s="1"/>
  <c r="B121" i="11"/>
  <c r="C121" i="11" s="1"/>
  <c r="A122" i="10"/>
  <c r="D122" i="10" s="1"/>
  <c r="B121" i="10"/>
  <c r="C121" i="10" s="1"/>
  <c r="A122" i="8"/>
  <c r="D122" i="8" s="1"/>
  <c r="B121" i="8"/>
  <c r="C121" i="8" s="1"/>
  <c r="A124" i="26" l="1"/>
  <c r="D124" i="26" s="1"/>
  <c r="B123" i="26"/>
  <c r="C123" i="26" s="1"/>
  <c r="A124" i="25"/>
  <c r="D124" i="25" s="1"/>
  <c r="B123" i="25"/>
  <c r="C123" i="25" s="1"/>
  <c r="A125" i="24"/>
  <c r="D125" i="24" s="1"/>
  <c r="B124" i="24"/>
  <c r="C124" i="24" s="1"/>
  <c r="A125" i="23"/>
  <c r="D125" i="23" s="1"/>
  <c r="B124" i="23"/>
  <c r="C124" i="23" s="1"/>
  <c r="A125" i="22"/>
  <c r="D125" i="22" s="1"/>
  <c r="B124" i="22"/>
  <c r="C124" i="22" s="1"/>
  <c r="A124" i="21"/>
  <c r="D124" i="21" s="1"/>
  <c r="B123" i="21"/>
  <c r="C123" i="21" s="1"/>
  <c r="A123" i="15"/>
  <c r="D123" i="15" s="1"/>
  <c r="B122" i="15"/>
  <c r="C122" i="15" s="1"/>
  <c r="A124" i="14"/>
  <c r="D124" i="14" s="1"/>
  <c r="B123" i="14"/>
  <c r="C123" i="14" s="1"/>
  <c r="A124" i="13"/>
  <c r="D124" i="13" s="1"/>
  <c r="B123" i="13"/>
  <c r="C123" i="13" s="1"/>
  <c r="A123" i="12"/>
  <c r="D123" i="12" s="1"/>
  <c r="B122" i="12"/>
  <c r="C122" i="12" s="1"/>
  <c r="A123" i="11"/>
  <c r="D123" i="11" s="1"/>
  <c r="B122" i="11"/>
  <c r="C122" i="11" s="1"/>
  <c r="A123" i="10"/>
  <c r="D123" i="10" s="1"/>
  <c r="B122" i="10"/>
  <c r="C122" i="10" s="1"/>
  <c r="A123" i="8"/>
  <c r="D123" i="8" s="1"/>
  <c r="B122" i="8"/>
  <c r="C122" i="8" s="1"/>
  <c r="A125" i="26" l="1"/>
  <c r="D125" i="26" s="1"/>
  <c r="B124" i="26"/>
  <c r="C124" i="26" s="1"/>
  <c r="A125" i="25"/>
  <c r="D125" i="25" s="1"/>
  <c r="B124" i="25"/>
  <c r="C124" i="25" s="1"/>
  <c r="A126" i="24"/>
  <c r="D126" i="24" s="1"/>
  <c r="B125" i="24"/>
  <c r="C125" i="24" s="1"/>
  <c r="A126" i="23"/>
  <c r="D126" i="23" s="1"/>
  <c r="B125" i="23"/>
  <c r="C125" i="23" s="1"/>
  <c r="A126" i="22"/>
  <c r="D126" i="22" s="1"/>
  <c r="B125" i="22"/>
  <c r="C125" i="22" s="1"/>
  <c r="A125" i="21"/>
  <c r="D125" i="21" s="1"/>
  <c r="B124" i="21"/>
  <c r="C124" i="21" s="1"/>
  <c r="A124" i="15"/>
  <c r="D124" i="15" s="1"/>
  <c r="B123" i="15"/>
  <c r="C123" i="15" s="1"/>
  <c r="A125" i="14"/>
  <c r="D125" i="14" s="1"/>
  <c r="B124" i="14"/>
  <c r="C124" i="14" s="1"/>
  <c r="A125" i="13"/>
  <c r="D125" i="13" s="1"/>
  <c r="B124" i="13"/>
  <c r="C124" i="13" s="1"/>
  <c r="A124" i="12"/>
  <c r="D124" i="12" s="1"/>
  <c r="B123" i="12"/>
  <c r="C123" i="12" s="1"/>
  <c r="A124" i="11"/>
  <c r="D124" i="11" s="1"/>
  <c r="B123" i="11"/>
  <c r="C123" i="11" s="1"/>
  <c r="A124" i="10"/>
  <c r="D124" i="10" s="1"/>
  <c r="B123" i="10"/>
  <c r="C123" i="10" s="1"/>
  <c r="A124" i="8"/>
  <c r="D124" i="8" s="1"/>
  <c r="B123" i="8"/>
  <c r="C123" i="8" s="1"/>
  <c r="A125" i="8" l="1"/>
  <c r="D125" i="8" s="1"/>
  <c r="A126" i="26"/>
  <c r="D126" i="26" s="1"/>
  <c r="B125" i="26"/>
  <c r="C125" i="26" s="1"/>
  <c r="A126" i="25"/>
  <c r="D126" i="25" s="1"/>
  <c r="B125" i="25"/>
  <c r="C125" i="25" s="1"/>
  <c r="A127" i="24"/>
  <c r="D127" i="24" s="1"/>
  <c r="B126" i="24"/>
  <c r="C126" i="24" s="1"/>
  <c r="A127" i="23"/>
  <c r="D127" i="23" s="1"/>
  <c r="B126" i="23"/>
  <c r="C126" i="23" s="1"/>
  <c r="A127" i="22"/>
  <c r="D127" i="22" s="1"/>
  <c r="B126" i="22"/>
  <c r="C126" i="22" s="1"/>
  <c r="A126" i="21"/>
  <c r="D126" i="21" s="1"/>
  <c r="B125" i="21"/>
  <c r="C125" i="21" s="1"/>
  <c r="A125" i="15"/>
  <c r="D125" i="15" s="1"/>
  <c r="B124" i="15"/>
  <c r="C124" i="15" s="1"/>
  <c r="A126" i="14"/>
  <c r="D126" i="14" s="1"/>
  <c r="B125" i="14"/>
  <c r="C125" i="14" s="1"/>
  <c r="A126" i="13"/>
  <c r="D126" i="13" s="1"/>
  <c r="B125" i="13"/>
  <c r="C125" i="13" s="1"/>
  <c r="A125" i="12"/>
  <c r="D125" i="12" s="1"/>
  <c r="B124" i="12"/>
  <c r="C124" i="12" s="1"/>
  <c r="A125" i="11"/>
  <c r="D125" i="11" s="1"/>
  <c r="B124" i="11"/>
  <c r="C124" i="11" s="1"/>
  <c r="A125" i="10"/>
  <c r="D125" i="10" s="1"/>
  <c r="B124" i="10"/>
  <c r="C124" i="10" s="1"/>
  <c r="B124" i="8"/>
  <c r="C124" i="8" s="1"/>
  <c r="B125" i="8" l="1"/>
  <c r="C125" i="8" s="1"/>
  <c r="A126" i="8"/>
  <c r="D126" i="8" s="1"/>
  <c r="A127" i="26"/>
  <c r="D127" i="26" s="1"/>
  <c r="B126" i="26"/>
  <c r="C126" i="26" s="1"/>
  <c r="A127" i="25"/>
  <c r="D127" i="25" s="1"/>
  <c r="B126" i="25"/>
  <c r="C126" i="25" s="1"/>
  <c r="A128" i="24"/>
  <c r="D128" i="24" s="1"/>
  <c r="B127" i="24"/>
  <c r="C127" i="24" s="1"/>
  <c r="A128" i="23"/>
  <c r="D128" i="23" s="1"/>
  <c r="B127" i="23"/>
  <c r="C127" i="23" s="1"/>
  <c r="A128" i="22"/>
  <c r="D128" i="22" s="1"/>
  <c r="B127" i="22"/>
  <c r="C127" i="22" s="1"/>
  <c r="A127" i="21"/>
  <c r="D127" i="21" s="1"/>
  <c r="B126" i="21"/>
  <c r="C126" i="21" s="1"/>
  <c r="A126" i="15"/>
  <c r="D126" i="15" s="1"/>
  <c r="B125" i="15"/>
  <c r="C125" i="15" s="1"/>
  <c r="A127" i="14"/>
  <c r="D127" i="14" s="1"/>
  <c r="B126" i="14"/>
  <c r="C126" i="14" s="1"/>
  <c r="A127" i="13"/>
  <c r="D127" i="13" s="1"/>
  <c r="B126" i="13"/>
  <c r="C126" i="13" s="1"/>
  <c r="A126" i="12"/>
  <c r="D126" i="12" s="1"/>
  <c r="B125" i="12"/>
  <c r="C125" i="12" s="1"/>
  <c r="A126" i="11"/>
  <c r="D126" i="11" s="1"/>
  <c r="B125" i="11"/>
  <c r="C125" i="11" s="1"/>
  <c r="A126" i="10"/>
  <c r="D126" i="10" s="1"/>
  <c r="B125" i="10"/>
  <c r="C125" i="10" s="1"/>
  <c r="B126" i="8"/>
  <c r="C126" i="8" s="1"/>
  <c r="A127" i="8" l="1"/>
  <c r="D127" i="8" s="1"/>
  <c r="A128" i="26"/>
  <c r="D128" i="26" s="1"/>
  <c r="B127" i="26"/>
  <c r="C127" i="26" s="1"/>
  <c r="A128" i="25"/>
  <c r="D128" i="25" s="1"/>
  <c r="B127" i="25"/>
  <c r="C127" i="25" s="1"/>
  <c r="A129" i="24"/>
  <c r="D129" i="24" s="1"/>
  <c r="B128" i="24"/>
  <c r="C128" i="24" s="1"/>
  <c r="A129" i="23"/>
  <c r="D129" i="23" s="1"/>
  <c r="B128" i="23"/>
  <c r="C128" i="23" s="1"/>
  <c r="A129" i="22"/>
  <c r="D129" i="22" s="1"/>
  <c r="B128" i="22"/>
  <c r="C128" i="22" s="1"/>
  <c r="A128" i="21"/>
  <c r="D128" i="21" s="1"/>
  <c r="B127" i="21"/>
  <c r="C127" i="21" s="1"/>
  <c r="A127" i="15"/>
  <c r="D127" i="15" s="1"/>
  <c r="B126" i="15"/>
  <c r="C126" i="15" s="1"/>
  <c r="A128" i="14"/>
  <c r="D128" i="14" s="1"/>
  <c r="B127" i="14"/>
  <c r="C127" i="14" s="1"/>
  <c r="A128" i="13"/>
  <c r="D128" i="13" s="1"/>
  <c r="B127" i="13"/>
  <c r="C127" i="13" s="1"/>
  <c r="A127" i="12"/>
  <c r="D127" i="12" s="1"/>
  <c r="B126" i="12"/>
  <c r="C126" i="12" s="1"/>
  <c r="A127" i="11"/>
  <c r="D127" i="11" s="1"/>
  <c r="B126" i="11"/>
  <c r="C126" i="11" s="1"/>
  <c r="A127" i="10"/>
  <c r="D127" i="10" s="1"/>
  <c r="B126" i="10"/>
  <c r="C126" i="10" s="1"/>
  <c r="A128" i="8" l="1"/>
  <c r="D128" i="8" s="1"/>
  <c r="B127" i="8"/>
  <c r="C127" i="8" s="1"/>
  <c r="A129" i="26"/>
  <c r="D129" i="26" s="1"/>
  <c r="B128" i="26"/>
  <c r="C128" i="26" s="1"/>
  <c r="A129" i="25"/>
  <c r="D129" i="25" s="1"/>
  <c r="B128" i="25"/>
  <c r="C128" i="25" s="1"/>
  <c r="A130" i="24"/>
  <c r="D130" i="24" s="1"/>
  <c r="B129" i="24"/>
  <c r="C129" i="24" s="1"/>
  <c r="A130" i="23"/>
  <c r="D130" i="23" s="1"/>
  <c r="B129" i="23"/>
  <c r="C129" i="23" s="1"/>
  <c r="A130" i="22"/>
  <c r="D130" i="22" s="1"/>
  <c r="B129" i="22"/>
  <c r="C129" i="22" s="1"/>
  <c r="A129" i="21"/>
  <c r="D129" i="21" s="1"/>
  <c r="B128" i="21"/>
  <c r="C128" i="21" s="1"/>
  <c r="A128" i="15"/>
  <c r="D128" i="15" s="1"/>
  <c r="B127" i="15"/>
  <c r="C127" i="15" s="1"/>
  <c r="A129" i="14"/>
  <c r="D129" i="14" s="1"/>
  <c r="B128" i="14"/>
  <c r="C128" i="14" s="1"/>
  <c r="A129" i="13"/>
  <c r="D129" i="13" s="1"/>
  <c r="B128" i="13"/>
  <c r="C128" i="13" s="1"/>
  <c r="A128" i="12"/>
  <c r="D128" i="12" s="1"/>
  <c r="B127" i="12"/>
  <c r="C127" i="12" s="1"/>
  <c r="A128" i="11"/>
  <c r="D128" i="11" s="1"/>
  <c r="B127" i="11"/>
  <c r="C127" i="11" s="1"/>
  <c r="A128" i="10"/>
  <c r="D128" i="10" s="1"/>
  <c r="B127" i="10"/>
  <c r="C127" i="10" s="1"/>
  <c r="B128" i="8" l="1"/>
  <c r="C128" i="8" s="1"/>
  <c r="A129" i="8"/>
  <c r="D129" i="8" s="1"/>
  <c r="A130" i="26"/>
  <c r="D130" i="26" s="1"/>
  <c r="B129" i="26"/>
  <c r="C129" i="26" s="1"/>
  <c r="A130" i="25"/>
  <c r="D130" i="25" s="1"/>
  <c r="B129" i="25"/>
  <c r="C129" i="25" s="1"/>
  <c r="A131" i="24"/>
  <c r="D131" i="24" s="1"/>
  <c r="B130" i="24"/>
  <c r="C130" i="24" s="1"/>
  <c r="A131" i="23"/>
  <c r="D131" i="23" s="1"/>
  <c r="B130" i="23"/>
  <c r="C130" i="23" s="1"/>
  <c r="A131" i="22"/>
  <c r="D131" i="22" s="1"/>
  <c r="B130" i="22"/>
  <c r="C130" i="22" s="1"/>
  <c r="A130" i="21"/>
  <c r="D130" i="21" s="1"/>
  <c r="B129" i="21"/>
  <c r="C129" i="21" s="1"/>
  <c r="A129" i="15"/>
  <c r="D129" i="15" s="1"/>
  <c r="B128" i="15"/>
  <c r="C128" i="15" s="1"/>
  <c r="A130" i="14"/>
  <c r="D130" i="14" s="1"/>
  <c r="B129" i="14"/>
  <c r="C129" i="14" s="1"/>
  <c r="A130" i="13"/>
  <c r="D130" i="13" s="1"/>
  <c r="B129" i="13"/>
  <c r="C129" i="13" s="1"/>
  <c r="A129" i="12"/>
  <c r="D129" i="12" s="1"/>
  <c r="B128" i="12"/>
  <c r="C128" i="12" s="1"/>
  <c r="A129" i="11"/>
  <c r="D129" i="11" s="1"/>
  <c r="B128" i="11"/>
  <c r="C128" i="11" s="1"/>
  <c r="A129" i="10"/>
  <c r="D129" i="10" s="1"/>
  <c r="B128" i="10"/>
  <c r="C128" i="10" s="1"/>
  <c r="B129" i="8" l="1"/>
  <c r="C129" i="8" s="1"/>
  <c r="A130" i="8"/>
  <c r="D130" i="8" s="1"/>
  <c r="A131" i="26"/>
  <c r="D131" i="26" s="1"/>
  <c r="B130" i="26"/>
  <c r="C130" i="26" s="1"/>
  <c r="A131" i="25"/>
  <c r="D131" i="25" s="1"/>
  <c r="B130" i="25"/>
  <c r="C130" i="25" s="1"/>
  <c r="A132" i="24"/>
  <c r="D132" i="24" s="1"/>
  <c r="B131" i="24"/>
  <c r="C131" i="24" s="1"/>
  <c r="A132" i="23"/>
  <c r="D132" i="23" s="1"/>
  <c r="B131" i="23"/>
  <c r="C131" i="23" s="1"/>
  <c r="A132" i="22"/>
  <c r="D132" i="22" s="1"/>
  <c r="B131" i="22"/>
  <c r="C131" i="22" s="1"/>
  <c r="A131" i="21"/>
  <c r="D131" i="21" s="1"/>
  <c r="B130" i="21"/>
  <c r="C130" i="21" s="1"/>
  <c r="A130" i="15"/>
  <c r="D130" i="15" s="1"/>
  <c r="B129" i="15"/>
  <c r="C129" i="15" s="1"/>
  <c r="A131" i="14"/>
  <c r="D131" i="14" s="1"/>
  <c r="B130" i="14"/>
  <c r="C130" i="14" s="1"/>
  <c r="A131" i="13"/>
  <c r="D131" i="13" s="1"/>
  <c r="B130" i="13"/>
  <c r="C130" i="13" s="1"/>
  <c r="A130" i="12"/>
  <c r="D130" i="12" s="1"/>
  <c r="B129" i="12"/>
  <c r="C129" i="12" s="1"/>
  <c r="A130" i="11"/>
  <c r="D130" i="11" s="1"/>
  <c r="B129" i="11"/>
  <c r="C129" i="11" s="1"/>
  <c r="A130" i="10"/>
  <c r="D130" i="10" s="1"/>
  <c r="B129" i="10"/>
  <c r="C129" i="10" s="1"/>
  <c r="B130" i="8"/>
  <c r="C130" i="8" s="1"/>
  <c r="A131" i="8" l="1"/>
  <c r="D131" i="8" s="1"/>
  <c r="A132" i="26"/>
  <c r="D132" i="26" s="1"/>
  <c r="B131" i="26"/>
  <c r="C131" i="26" s="1"/>
  <c r="A132" i="25"/>
  <c r="D132" i="25" s="1"/>
  <c r="B131" i="25"/>
  <c r="C131" i="25" s="1"/>
  <c r="A133" i="24"/>
  <c r="D133" i="24" s="1"/>
  <c r="B132" i="24"/>
  <c r="C132" i="24" s="1"/>
  <c r="A133" i="23"/>
  <c r="D133" i="23" s="1"/>
  <c r="B132" i="23"/>
  <c r="C132" i="23" s="1"/>
  <c r="A133" i="22"/>
  <c r="D133" i="22" s="1"/>
  <c r="B132" i="22"/>
  <c r="C132" i="22" s="1"/>
  <c r="A132" i="21"/>
  <c r="D132" i="21" s="1"/>
  <c r="B131" i="21"/>
  <c r="C131" i="21" s="1"/>
  <c r="A131" i="15"/>
  <c r="D131" i="15" s="1"/>
  <c r="B130" i="15"/>
  <c r="C130" i="15" s="1"/>
  <c r="A132" i="14"/>
  <c r="D132" i="14" s="1"/>
  <c r="B131" i="14"/>
  <c r="C131" i="14" s="1"/>
  <c r="A132" i="13"/>
  <c r="D132" i="13" s="1"/>
  <c r="B131" i="13"/>
  <c r="C131" i="13" s="1"/>
  <c r="A131" i="12"/>
  <c r="D131" i="12" s="1"/>
  <c r="B130" i="12"/>
  <c r="C130" i="12" s="1"/>
  <c r="A131" i="11"/>
  <c r="D131" i="11" s="1"/>
  <c r="B130" i="11"/>
  <c r="C130" i="11" s="1"/>
  <c r="A131" i="10"/>
  <c r="D131" i="10" s="1"/>
  <c r="B130" i="10"/>
  <c r="C130" i="10" s="1"/>
  <c r="B131" i="8" l="1"/>
  <c r="C131" i="8" s="1"/>
  <c r="A132" i="8"/>
  <c r="D132" i="8" s="1"/>
  <c r="A133" i="26"/>
  <c r="D133" i="26" s="1"/>
  <c r="B132" i="26"/>
  <c r="C132" i="26" s="1"/>
  <c r="A133" i="25"/>
  <c r="D133" i="25" s="1"/>
  <c r="B132" i="25"/>
  <c r="C132" i="25" s="1"/>
  <c r="A134" i="24"/>
  <c r="D134" i="24" s="1"/>
  <c r="B133" i="24"/>
  <c r="C133" i="24" s="1"/>
  <c r="A134" i="23"/>
  <c r="D134" i="23" s="1"/>
  <c r="B133" i="23"/>
  <c r="C133" i="23" s="1"/>
  <c r="A134" i="22"/>
  <c r="D134" i="22" s="1"/>
  <c r="B133" i="22"/>
  <c r="C133" i="22" s="1"/>
  <c r="A133" i="21"/>
  <c r="D133" i="21" s="1"/>
  <c r="B132" i="21"/>
  <c r="C132" i="21" s="1"/>
  <c r="A132" i="15"/>
  <c r="D132" i="15" s="1"/>
  <c r="B131" i="15"/>
  <c r="C131" i="15" s="1"/>
  <c r="A133" i="14"/>
  <c r="D133" i="14" s="1"/>
  <c r="B132" i="14"/>
  <c r="C132" i="14" s="1"/>
  <c r="A133" i="13"/>
  <c r="D133" i="13" s="1"/>
  <c r="B132" i="13"/>
  <c r="C132" i="13" s="1"/>
  <c r="A132" i="12"/>
  <c r="D132" i="12" s="1"/>
  <c r="B131" i="12"/>
  <c r="C131" i="12" s="1"/>
  <c r="A132" i="11"/>
  <c r="D132" i="11" s="1"/>
  <c r="B131" i="11"/>
  <c r="C131" i="11" s="1"/>
  <c r="A132" i="10"/>
  <c r="D132" i="10" s="1"/>
  <c r="B131" i="10"/>
  <c r="C131" i="10" s="1"/>
  <c r="A133" i="8"/>
  <c r="D133" i="8" s="1"/>
  <c r="B132" i="8"/>
  <c r="C132" i="8" s="1"/>
  <c r="A134" i="26" l="1"/>
  <c r="D134" i="26" s="1"/>
  <c r="B133" i="26"/>
  <c r="C133" i="26" s="1"/>
  <c r="A134" i="25"/>
  <c r="D134" i="25" s="1"/>
  <c r="B133" i="25"/>
  <c r="C133" i="25" s="1"/>
  <c r="A135" i="24"/>
  <c r="D135" i="24" s="1"/>
  <c r="B134" i="24"/>
  <c r="C134" i="24" s="1"/>
  <c r="A135" i="23"/>
  <c r="D135" i="23" s="1"/>
  <c r="B134" i="23"/>
  <c r="C134" i="23" s="1"/>
  <c r="A135" i="22"/>
  <c r="D135" i="22" s="1"/>
  <c r="B134" i="22"/>
  <c r="C134" i="22" s="1"/>
  <c r="A134" i="21"/>
  <c r="D134" i="21" s="1"/>
  <c r="B133" i="21"/>
  <c r="C133" i="21" s="1"/>
  <c r="A133" i="15"/>
  <c r="D133" i="15" s="1"/>
  <c r="B132" i="15"/>
  <c r="C132" i="15" s="1"/>
  <c r="A134" i="14"/>
  <c r="D134" i="14" s="1"/>
  <c r="B133" i="14"/>
  <c r="C133" i="14" s="1"/>
  <c r="A134" i="13"/>
  <c r="D134" i="13" s="1"/>
  <c r="B133" i="13"/>
  <c r="C133" i="13" s="1"/>
  <c r="A133" i="12"/>
  <c r="D133" i="12" s="1"/>
  <c r="B132" i="12"/>
  <c r="C132" i="12" s="1"/>
  <c r="A133" i="11"/>
  <c r="D133" i="11" s="1"/>
  <c r="B132" i="11"/>
  <c r="C132" i="11" s="1"/>
  <c r="A133" i="10"/>
  <c r="D133" i="10" s="1"/>
  <c r="B132" i="10"/>
  <c r="C132" i="10" s="1"/>
  <c r="A134" i="8"/>
  <c r="D134" i="8" s="1"/>
  <c r="B133" i="8"/>
  <c r="C133" i="8" s="1"/>
  <c r="A135" i="26" l="1"/>
  <c r="D135" i="26" s="1"/>
  <c r="B134" i="26"/>
  <c r="C134" i="26" s="1"/>
  <c r="A135" i="25"/>
  <c r="D135" i="25" s="1"/>
  <c r="B134" i="25"/>
  <c r="C134" i="25" s="1"/>
  <c r="A136" i="24"/>
  <c r="D136" i="24" s="1"/>
  <c r="B135" i="24"/>
  <c r="C135" i="24" s="1"/>
  <c r="A136" i="23"/>
  <c r="D136" i="23" s="1"/>
  <c r="B135" i="23"/>
  <c r="C135" i="23" s="1"/>
  <c r="A136" i="22"/>
  <c r="D136" i="22" s="1"/>
  <c r="B135" i="22"/>
  <c r="C135" i="22" s="1"/>
  <c r="A135" i="21"/>
  <c r="D135" i="21" s="1"/>
  <c r="B134" i="21"/>
  <c r="C134" i="21" s="1"/>
  <c r="A134" i="15"/>
  <c r="D134" i="15" s="1"/>
  <c r="B133" i="15"/>
  <c r="C133" i="15" s="1"/>
  <c r="A135" i="14"/>
  <c r="D135" i="14" s="1"/>
  <c r="B134" i="14"/>
  <c r="C134" i="14" s="1"/>
  <c r="A135" i="13"/>
  <c r="D135" i="13" s="1"/>
  <c r="B134" i="13"/>
  <c r="C134" i="13" s="1"/>
  <c r="A134" i="12"/>
  <c r="D134" i="12" s="1"/>
  <c r="B133" i="12"/>
  <c r="C133" i="12" s="1"/>
  <c r="A134" i="11"/>
  <c r="D134" i="11" s="1"/>
  <c r="B133" i="11"/>
  <c r="C133" i="11" s="1"/>
  <c r="A134" i="10"/>
  <c r="D134" i="10" s="1"/>
  <c r="B133" i="10"/>
  <c r="C133" i="10" s="1"/>
  <c r="A135" i="8"/>
  <c r="D135" i="8" s="1"/>
  <c r="B134" i="8"/>
  <c r="C134" i="8" s="1"/>
  <c r="A136" i="26" l="1"/>
  <c r="D136" i="26" s="1"/>
  <c r="B135" i="26"/>
  <c r="C135" i="26" s="1"/>
  <c r="A136" i="25"/>
  <c r="D136" i="25" s="1"/>
  <c r="B135" i="25"/>
  <c r="C135" i="25" s="1"/>
  <c r="A137" i="24"/>
  <c r="D137" i="24" s="1"/>
  <c r="B136" i="24"/>
  <c r="C136" i="24" s="1"/>
  <c r="A137" i="23"/>
  <c r="D137" i="23" s="1"/>
  <c r="B136" i="23"/>
  <c r="C136" i="23" s="1"/>
  <c r="A137" i="22"/>
  <c r="D137" i="22" s="1"/>
  <c r="B136" i="22"/>
  <c r="C136" i="22" s="1"/>
  <c r="A136" i="21"/>
  <c r="D136" i="21" s="1"/>
  <c r="B135" i="21"/>
  <c r="C135" i="21" s="1"/>
  <c r="A135" i="15"/>
  <c r="D135" i="15" s="1"/>
  <c r="B134" i="15"/>
  <c r="C134" i="15" s="1"/>
  <c r="A136" i="14"/>
  <c r="D136" i="14" s="1"/>
  <c r="B135" i="14"/>
  <c r="C135" i="14" s="1"/>
  <c r="A136" i="13"/>
  <c r="D136" i="13" s="1"/>
  <c r="B135" i="13"/>
  <c r="C135" i="13" s="1"/>
  <c r="A135" i="12"/>
  <c r="D135" i="12" s="1"/>
  <c r="B134" i="12"/>
  <c r="C134" i="12" s="1"/>
  <c r="B134" i="11"/>
  <c r="C134" i="11" s="1"/>
  <c r="A135" i="11"/>
  <c r="D135" i="11" s="1"/>
  <c r="A135" i="10"/>
  <c r="D135" i="10" s="1"/>
  <c r="B134" i="10"/>
  <c r="C134" i="10" s="1"/>
  <c r="B135" i="8"/>
  <c r="C135" i="8" s="1"/>
  <c r="A136" i="8"/>
  <c r="D136" i="8" s="1"/>
  <c r="A137" i="26" l="1"/>
  <c r="D137" i="26" s="1"/>
  <c r="B136" i="26"/>
  <c r="C136" i="26" s="1"/>
  <c r="A137" i="25"/>
  <c r="D137" i="25" s="1"/>
  <c r="B136" i="25"/>
  <c r="C136" i="25" s="1"/>
  <c r="A138" i="24"/>
  <c r="D138" i="24" s="1"/>
  <c r="B137" i="24"/>
  <c r="C137" i="24" s="1"/>
  <c r="A138" i="23"/>
  <c r="D138" i="23" s="1"/>
  <c r="B137" i="23"/>
  <c r="C137" i="23" s="1"/>
  <c r="A138" i="22"/>
  <c r="D138" i="22" s="1"/>
  <c r="B137" i="22"/>
  <c r="C137" i="22" s="1"/>
  <c r="A137" i="21"/>
  <c r="D137" i="21" s="1"/>
  <c r="B136" i="21"/>
  <c r="C136" i="21" s="1"/>
  <c r="A136" i="15"/>
  <c r="D136" i="15" s="1"/>
  <c r="B135" i="15"/>
  <c r="C135" i="15" s="1"/>
  <c r="A137" i="14"/>
  <c r="D137" i="14" s="1"/>
  <c r="B136" i="14"/>
  <c r="C136" i="14" s="1"/>
  <c r="B136" i="13"/>
  <c r="C136" i="13" s="1"/>
  <c r="A137" i="13"/>
  <c r="D137" i="13" s="1"/>
  <c r="A136" i="12"/>
  <c r="D136" i="12" s="1"/>
  <c r="B135" i="12"/>
  <c r="C135" i="12" s="1"/>
  <c r="A136" i="11"/>
  <c r="D136" i="11" s="1"/>
  <c r="B135" i="11"/>
  <c r="C135" i="11" s="1"/>
  <c r="A136" i="10"/>
  <c r="D136" i="10" s="1"/>
  <c r="B135" i="10"/>
  <c r="C135" i="10" s="1"/>
  <c r="A137" i="8"/>
  <c r="D137" i="8" s="1"/>
  <c r="B136" i="8"/>
  <c r="C136" i="8" s="1"/>
  <c r="A138" i="26" l="1"/>
  <c r="D138" i="26" s="1"/>
  <c r="B137" i="26"/>
  <c r="C137" i="26" s="1"/>
  <c r="A138" i="25"/>
  <c r="D138" i="25" s="1"/>
  <c r="B137" i="25"/>
  <c r="C137" i="25" s="1"/>
  <c r="A139" i="24"/>
  <c r="D139" i="24" s="1"/>
  <c r="B138" i="24"/>
  <c r="C138" i="24" s="1"/>
  <c r="A139" i="23"/>
  <c r="D139" i="23" s="1"/>
  <c r="B138" i="23"/>
  <c r="C138" i="23" s="1"/>
  <c r="A139" i="22"/>
  <c r="D139" i="22" s="1"/>
  <c r="B138" i="22"/>
  <c r="C138" i="22" s="1"/>
  <c r="A138" i="21"/>
  <c r="D138" i="21" s="1"/>
  <c r="B137" i="21"/>
  <c r="C137" i="21" s="1"/>
  <c r="A137" i="15"/>
  <c r="D137" i="15" s="1"/>
  <c r="B136" i="15"/>
  <c r="C136" i="15" s="1"/>
  <c r="A138" i="14"/>
  <c r="D138" i="14" s="1"/>
  <c r="B137" i="14"/>
  <c r="C137" i="14" s="1"/>
  <c r="A138" i="13"/>
  <c r="D138" i="13" s="1"/>
  <c r="B137" i="13"/>
  <c r="C137" i="13" s="1"/>
  <c r="A137" i="12"/>
  <c r="D137" i="12" s="1"/>
  <c r="B136" i="12"/>
  <c r="C136" i="12" s="1"/>
  <c r="B136" i="11"/>
  <c r="C136" i="11" s="1"/>
  <c r="A137" i="11"/>
  <c r="D137" i="11" s="1"/>
  <c r="A137" i="10"/>
  <c r="D137" i="10" s="1"/>
  <c r="B136" i="10"/>
  <c r="C136" i="10" s="1"/>
  <c r="A138" i="8"/>
  <c r="D138" i="8" s="1"/>
  <c r="B137" i="8"/>
  <c r="C137" i="8" s="1"/>
  <c r="A139" i="26" l="1"/>
  <c r="D139" i="26" s="1"/>
  <c r="B138" i="26"/>
  <c r="C138" i="26" s="1"/>
  <c r="A139" i="25"/>
  <c r="D139" i="25" s="1"/>
  <c r="B138" i="25"/>
  <c r="C138" i="25" s="1"/>
  <c r="A140" i="24"/>
  <c r="D140" i="24" s="1"/>
  <c r="B139" i="24"/>
  <c r="C139" i="24" s="1"/>
  <c r="A140" i="23"/>
  <c r="D140" i="23" s="1"/>
  <c r="B139" i="23"/>
  <c r="C139" i="23" s="1"/>
  <c r="A140" i="22"/>
  <c r="D140" i="22" s="1"/>
  <c r="B139" i="22"/>
  <c r="C139" i="22" s="1"/>
  <c r="A139" i="21"/>
  <c r="D139" i="21" s="1"/>
  <c r="B138" i="21"/>
  <c r="C138" i="21" s="1"/>
  <c r="A138" i="15"/>
  <c r="D138" i="15" s="1"/>
  <c r="B137" i="15"/>
  <c r="C137" i="15" s="1"/>
  <c r="A139" i="14"/>
  <c r="D139" i="14" s="1"/>
  <c r="B138" i="14"/>
  <c r="C138" i="14" s="1"/>
  <c r="B138" i="13"/>
  <c r="C138" i="13" s="1"/>
  <c r="A139" i="13"/>
  <c r="D139" i="13" s="1"/>
  <c r="A138" i="12"/>
  <c r="D138" i="12" s="1"/>
  <c r="B137" i="12"/>
  <c r="C137" i="12" s="1"/>
  <c r="A138" i="11"/>
  <c r="D138" i="11" s="1"/>
  <c r="B137" i="11"/>
  <c r="C137" i="11" s="1"/>
  <c r="A138" i="10"/>
  <c r="D138" i="10" s="1"/>
  <c r="B137" i="10"/>
  <c r="C137" i="10" s="1"/>
  <c r="A139" i="8"/>
  <c r="D139" i="8" s="1"/>
  <c r="B138" i="8"/>
  <c r="C138" i="8" s="1"/>
  <c r="A140" i="26" l="1"/>
  <c r="D140" i="26" s="1"/>
  <c r="B139" i="26"/>
  <c r="C139" i="26" s="1"/>
  <c r="A140" i="25"/>
  <c r="D140" i="25" s="1"/>
  <c r="B139" i="25"/>
  <c r="C139" i="25" s="1"/>
  <c r="A141" i="24"/>
  <c r="D141" i="24" s="1"/>
  <c r="B140" i="24"/>
  <c r="C140" i="24" s="1"/>
  <c r="A141" i="23"/>
  <c r="D141" i="23" s="1"/>
  <c r="B140" i="23"/>
  <c r="C140" i="23" s="1"/>
  <c r="A141" i="22"/>
  <c r="D141" i="22" s="1"/>
  <c r="B140" i="22"/>
  <c r="C140" i="22" s="1"/>
  <c r="A140" i="21"/>
  <c r="D140" i="21" s="1"/>
  <c r="B139" i="21"/>
  <c r="C139" i="21" s="1"/>
  <c r="A139" i="15"/>
  <c r="D139" i="15" s="1"/>
  <c r="B138" i="15"/>
  <c r="C138" i="15" s="1"/>
  <c r="A140" i="14"/>
  <c r="D140" i="14" s="1"/>
  <c r="B139" i="14"/>
  <c r="C139" i="14" s="1"/>
  <c r="A140" i="13"/>
  <c r="D140" i="13" s="1"/>
  <c r="B139" i="13"/>
  <c r="C139" i="13" s="1"/>
  <c r="A139" i="12"/>
  <c r="D139" i="12" s="1"/>
  <c r="B138" i="12"/>
  <c r="C138" i="12" s="1"/>
  <c r="A139" i="11"/>
  <c r="D139" i="11" s="1"/>
  <c r="B138" i="11"/>
  <c r="C138" i="11" s="1"/>
  <c r="A139" i="10"/>
  <c r="D139" i="10" s="1"/>
  <c r="B138" i="10"/>
  <c r="C138" i="10" s="1"/>
  <c r="B139" i="8"/>
  <c r="C139" i="8" s="1"/>
  <c r="A140" i="8"/>
  <c r="D140" i="8" s="1"/>
  <c r="A141" i="26" l="1"/>
  <c r="D141" i="26" s="1"/>
  <c r="B140" i="26"/>
  <c r="C140" i="26" s="1"/>
  <c r="A141" i="25"/>
  <c r="D141" i="25" s="1"/>
  <c r="B140" i="25"/>
  <c r="C140" i="25" s="1"/>
  <c r="A142" i="24"/>
  <c r="D142" i="24" s="1"/>
  <c r="B141" i="24"/>
  <c r="C141" i="24" s="1"/>
  <c r="A142" i="23"/>
  <c r="D142" i="23" s="1"/>
  <c r="B141" i="23"/>
  <c r="C141" i="23" s="1"/>
  <c r="A142" i="22"/>
  <c r="D142" i="22" s="1"/>
  <c r="B141" i="22"/>
  <c r="C141" i="22" s="1"/>
  <c r="A141" i="21"/>
  <c r="D141" i="21" s="1"/>
  <c r="B140" i="21"/>
  <c r="C140" i="21" s="1"/>
  <c r="A140" i="15"/>
  <c r="D140" i="15" s="1"/>
  <c r="B139" i="15"/>
  <c r="C139" i="15" s="1"/>
  <c r="A141" i="14"/>
  <c r="D141" i="14" s="1"/>
  <c r="B140" i="14"/>
  <c r="C140" i="14" s="1"/>
  <c r="A141" i="13"/>
  <c r="D141" i="13" s="1"/>
  <c r="B140" i="13"/>
  <c r="C140" i="13" s="1"/>
  <c r="A140" i="12"/>
  <c r="D140" i="12" s="1"/>
  <c r="B139" i="12"/>
  <c r="C139" i="12" s="1"/>
  <c r="A140" i="11"/>
  <c r="D140" i="11" s="1"/>
  <c r="B139" i="11"/>
  <c r="C139" i="11" s="1"/>
  <c r="A140" i="10"/>
  <c r="D140" i="10" s="1"/>
  <c r="B139" i="10"/>
  <c r="C139" i="10" s="1"/>
  <c r="A141" i="8"/>
  <c r="D141" i="8" s="1"/>
  <c r="B140" i="8"/>
  <c r="C140" i="8" s="1"/>
  <c r="A142" i="26" l="1"/>
  <c r="D142" i="26" s="1"/>
  <c r="B141" i="26"/>
  <c r="C141" i="26" s="1"/>
  <c r="A142" i="25"/>
  <c r="D142" i="25" s="1"/>
  <c r="B141" i="25"/>
  <c r="C141" i="25" s="1"/>
  <c r="A143" i="24"/>
  <c r="D143" i="24" s="1"/>
  <c r="B142" i="24"/>
  <c r="C142" i="24" s="1"/>
  <c r="A143" i="23"/>
  <c r="D143" i="23" s="1"/>
  <c r="B142" i="23"/>
  <c r="C142" i="23" s="1"/>
  <c r="A143" i="22"/>
  <c r="D143" i="22" s="1"/>
  <c r="B142" i="22"/>
  <c r="C142" i="22" s="1"/>
  <c r="A142" i="21"/>
  <c r="D142" i="21" s="1"/>
  <c r="B141" i="21"/>
  <c r="C141" i="21" s="1"/>
  <c r="A141" i="15"/>
  <c r="D141" i="15" s="1"/>
  <c r="B140" i="15"/>
  <c r="C140" i="15" s="1"/>
  <c r="A142" i="14"/>
  <c r="D142" i="14" s="1"/>
  <c r="B141" i="14"/>
  <c r="C141" i="14" s="1"/>
  <c r="A142" i="13"/>
  <c r="D142" i="13" s="1"/>
  <c r="B141" i="13"/>
  <c r="C141" i="13" s="1"/>
  <c r="A141" i="12"/>
  <c r="D141" i="12" s="1"/>
  <c r="B140" i="12"/>
  <c r="C140" i="12" s="1"/>
  <c r="A141" i="11"/>
  <c r="D141" i="11" s="1"/>
  <c r="B140" i="11"/>
  <c r="C140" i="11" s="1"/>
  <c r="A141" i="10"/>
  <c r="D141" i="10" s="1"/>
  <c r="B140" i="10"/>
  <c r="C140" i="10" s="1"/>
  <c r="A142" i="8"/>
  <c r="D142" i="8" s="1"/>
  <c r="B141" i="8"/>
  <c r="C141" i="8" s="1"/>
  <c r="A143" i="26" l="1"/>
  <c r="D143" i="26" s="1"/>
  <c r="B142" i="26"/>
  <c r="C142" i="26" s="1"/>
  <c r="A143" i="25"/>
  <c r="D143" i="25" s="1"/>
  <c r="B142" i="25"/>
  <c r="C142" i="25" s="1"/>
  <c r="A144" i="24"/>
  <c r="D144" i="24" s="1"/>
  <c r="B143" i="24"/>
  <c r="C143" i="24" s="1"/>
  <c r="A144" i="23"/>
  <c r="D144" i="23" s="1"/>
  <c r="B143" i="23"/>
  <c r="C143" i="23" s="1"/>
  <c r="A144" i="22"/>
  <c r="D144" i="22" s="1"/>
  <c r="B143" i="22"/>
  <c r="C143" i="22" s="1"/>
  <c r="A143" i="21"/>
  <c r="D143" i="21" s="1"/>
  <c r="B142" i="21"/>
  <c r="C142" i="21" s="1"/>
  <c r="A142" i="15"/>
  <c r="D142" i="15" s="1"/>
  <c r="B141" i="15"/>
  <c r="C141" i="15" s="1"/>
  <c r="A143" i="14"/>
  <c r="D143" i="14" s="1"/>
  <c r="B142" i="14"/>
  <c r="C142" i="14" s="1"/>
  <c r="A143" i="13"/>
  <c r="D143" i="13" s="1"/>
  <c r="B142" i="13"/>
  <c r="C142" i="13" s="1"/>
  <c r="A142" i="12"/>
  <c r="D142" i="12" s="1"/>
  <c r="B141" i="12"/>
  <c r="C141" i="12" s="1"/>
  <c r="A142" i="11"/>
  <c r="D142" i="11" s="1"/>
  <c r="B141" i="11"/>
  <c r="C141" i="11" s="1"/>
  <c r="A142" i="10"/>
  <c r="D142" i="10" s="1"/>
  <c r="B141" i="10"/>
  <c r="C141" i="10" s="1"/>
  <c r="A143" i="8"/>
  <c r="D143" i="8" s="1"/>
  <c r="B142" i="8"/>
  <c r="C142" i="8" s="1"/>
  <c r="A144" i="26" l="1"/>
  <c r="D144" i="26" s="1"/>
  <c r="B143" i="26"/>
  <c r="C143" i="26" s="1"/>
  <c r="A144" i="25"/>
  <c r="D144" i="25" s="1"/>
  <c r="B143" i="25"/>
  <c r="C143" i="25" s="1"/>
  <c r="A145" i="24"/>
  <c r="D145" i="24" s="1"/>
  <c r="B144" i="24"/>
  <c r="C144" i="24" s="1"/>
  <c r="A145" i="23"/>
  <c r="D145" i="23" s="1"/>
  <c r="B144" i="23"/>
  <c r="C144" i="23" s="1"/>
  <c r="A145" i="22"/>
  <c r="D145" i="22" s="1"/>
  <c r="B144" i="22"/>
  <c r="C144" i="22" s="1"/>
  <c r="A144" i="21"/>
  <c r="D144" i="21" s="1"/>
  <c r="B143" i="21"/>
  <c r="C143" i="21" s="1"/>
  <c r="A143" i="15"/>
  <c r="D143" i="15" s="1"/>
  <c r="B142" i="15"/>
  <c r="C142" i="15" s="1"/>
  <c r="A144" i="14"/>
  <c r="D144" i="14" s="1"/>
  <c r="B143" i="14"/>
  <c r="C143" i="14" s="1"/>
  <c r="A144" i="13"/>
  <c r="D144" i="13" s="1"/>
  <c r="B143" i="13"/>
  <c r="C143" i="13" s="1"/>
  <c r="A143" i="12"/>
  <c r="D143" i="12" s="1"/>
  <c r="B142" i="12"/>
  <c r="C142" i="12" s="1"/>
  <c r="A143" i="11"/>
  <c r="D143" i="11" s="1"/>
  <c r="B142" i="11"/>
  <c r="C142" i="11" s="1"/>
  <c r="A143" i="10"/>
  <c r="D143" i="10" s="1"/>
  <c r="B142" i="10"/>
  <c r="C142" i="10" s="1"/>
  <c r="A144" i="8"/>
  <c r="D144" i="8" s="1"/>
  <c r="B143" i="8"/>
  <c r="C143" i="8" s="1"/>
  <c r="A145" i="26" l="1"/>
  <c r="D145" i="26" s="1"/>
  <c r="B144" i="26"/>
  <c r="C144" i="26" s="1"/>
  <c r="A145" i="25"/>
  <c r="D145" i="25" s="1"/>
  <c r="B144" i="25"/>
  <c r="C144" i="25" s="1"/>
  <c r="A146" i="24"/>
  <c r="D146" i="24" s="1"/>
  <c r="B145" i="24"/>
  <c r="C145" i="24" s="1"/>
  <c r="A146" i="23"/>
  <c r="D146" i="23" s="1"/>
  <c r="B145" i="23"/>
  <c r="C145" i="23" s="1"/>
  <c r="A146" i="22"/>
  <c r="D146" i="22" s="1"/>
  <c r="B145" i="22"/>
  <c r="C145" i="22" s="1"/>
  <c r="A145" i="21"/>
  <c r="D145" i="21" s="1"/>
  <c r="B144" i="21"/>
  <c r="C144" i="21" s="1"/>
  <c r="A144" i="15"/>
  <c r="D144" i="15" s="1"/>
  <c r="B143" i="15"/>
  <c r="C143" i="15" s="1"/>
  <c r="A145" i="14"/>
  <c r="D145" i="14" s="1"/>
  <c r="B144" i="14"/>
  <c r="C144" i="14" s="1"/>
  <c r="A145" i="13"/>
  <c r="D145" i="13" s="1"/>
  <c r="B144" i="13"/>
  <c r="C144" i="13" s="1"/>
  <c r="A144" i="12"/>
  <c r="D144" i="12" s="1"/>
  <c r="B143" i="12"/>
  <c r="C143" i="12" s="1"/>
  <c r="A144" i="11"/>
  <c r="D144" i="11" s="1"/>
  <c r="B143" i="11"/>
  <c r="C143" i="11" s="1"/>
  <c r="A144" i="10"/>
  <c r="D144" i="10" s="1"/>
  <c r="B143" i="10"/>
  <c r="C143" i="10" s="1"/>
  <c r="A145" i="8"/>
  <c r="D145" i="8" s="1"/>
  <c r="B144" i="8"/>
  <c r="C144" i="8" s="1"/>
  <c r="A146" i="26" l="1"/>
  <c r="D146" i="26" s="1"/>
  <c r="B145" i="26"/>
  <c r="C145" i="26" s="1"/>
  <c r="A146" i="25"/>
  <c r="D146" i="25" s="1"/>
  <c r="B145" i="25"/>
  <c r="C145" i="25" s="1"/>
  <c r="A147" i="24"/>
  <c r="D147" i="24" s="1"/>
  <c r="B146" i="24"/>
  <c r="C146" i="24" s="1"/>
  <c r="A147" i="23"/>
  <c r="D147" i="23" s="1"/>
  <c r="B146" i="23"/>
  <c r="C146" i="23" s="1"/>
  <c r="A147" i="22"/>
  <c r="D147" i="22" s="1"/>
  <c r="B146" i="22"/>
  <c r="C146" i="22" s="1"/>
  <c r="A146" i="21"/>
  <c r="D146" i="21" s="1"/>
  <c r="B145" i="21"/>
  <c r="C145" i="21" s="1"/>
  <c r="A145" i="15"/>
  <c r="D145" i="15" s="1"/>
  <c r="B144" i="15"/>
  <c r="C144" i="15" s="1"/>
  <c r="A146" i="14"/>
  <c r="D146" i="14" s="1"/>
  <c r="B145" i="14"/>
  <c r="C145" i="14" s="1"/>
  <c r="A146" i="13"/>
  <c r="D146" i="13" s="1"/>
  <c r="B145" i="13"/>
  <c r="C145" i="13" s="1"/>
  <c r="A145" i="12"/>
  <c r="D145" i="12" s="1"/>
  <c r="B144" i="12"/>
  <c r="C144" i="12" s="1"/>
  <c r="A145" i="11"/>
  <c r="D145" i="11" s="1"/>
  <c r="B144" i="11"/>
  <c r="C144" i="11" s="1"/>
  <c r="A145" i="10"/>
  <c r="D145" i="10" s="1"/>
  <c r="B144" i="10"/>
  <c r="C144" i="10" s="1"/>
  <c r="A146" i="8"/>
  <c r="D146" i="8" s="1"/>
  <c r="B145" i="8"/>
  <c r="C145" i="8" s="1"/>
  <c r="A147" i="26" l="1"/>
  <c r="D147" i="26" s="1"/>
  <c r="B146" i="26"/>
  <c r="C146" i="26" s="1"/>
  <c r="A147" i="25"/>
  <c r="D147" i="25" s="1"/>
  <c r="B146" i="25"/>
  <c r="C146" i="25" s="1"/>
  <c r="A148" i="24"/>
  <c r="D148" i="24" s="1"/>
  <c r="B147" i="24"/>
  <c r="C147" i="24" s="1"/>
  <c r="A148" i="23"/>
  <c r="D148" i="23" s="1"/>
  <c r="B147" i="23"/>
  <c r="C147" i="23" s="1"/>
  <c r="A148" i="22"/>
  <c r="D148" i="22" s="1"/>
  <c r="B147" i="22"/>
  <c r="C147" i="22" s="1"/>
  <c r="A147" i="21"/>
  <c r="D147" i="21" s="1"/>
  <c r="B146" i="21"/>
  <c r="C146" i="21" s="1"/>
  <c r="A146" i="15"/>
  <c r="D146" i="15" s="1"/>
  <c r="B145" i="15"/>
  <c r="C145" i="15" s="1"/>
  <c r="A147" i="14"/>
  <c r="D147" i="14" s="1"/>
  <c r="B146" i="14"/>
  <c r="C146" i="14" s="1"/>
  <c r="A147" i="13"/>
  <c r="D147" i="13" s="1"/>
  <c r="B146" i="13"/>
  <c r="C146" i="13" s="1"/>
  <c r="A146" i="12"/>
  <c r="D146" i="12" s="1"/>
  <c r="B145" i="12"/>
  <c r="C145" i="12" s="1"/>
  <c r="A146" i="11"/>
  <c r="D146" i="11" s="1"/>
  <c r="B145" i="11"/>
  <c r="C145" i="11" s="1"/>
  <c r="A146" i="10"/>
  <c r="D146" i="10" s="1"/>
  <c r="B145" i="10"/>
  <c r="C145" i="10" s="1"/>
  <c r="A147" i="8"/>
  <c r="D147" i="8" s="1"/>
  <c r="B146" i="8"/>
  <c r="C146" i="8" s="1"/>
  <c r="A148" i="8" l="1"/>
  <c r="D148" i="8" s="1"/>
  <c r="A148" i="26"/>
  <c r="D148" i="26" s="1"/>
  <c r="B147" i="26"/>
  <c r="C147" i="26" s="1"/>
  <c r="A148" i="25"/>
  <c r="D148" i="25" s="1"/>
  <c r="B147" i="25"/>
  <c r="C147" i="25" s="1"/>
  <c r="A149" i="24"/>
  <c r="D149" i="24" s="1"/>
  <c r="B148" i="24"/>
  <c r="C148" i="24" s="1"/>
  <c r="A149" i="23"/>
  <c r="D149" i="23" s="1"/>
  <c r="B148" i="23"/>
  <c r="C148" i="23" s="1"/>
  <c r="A149" i="22"/>
  <c r="D149" i="22" s="1"/>
  <c r="B148" i="22"/>
  <c r="C148" i="22" s="1"/>
  <c r="A148" i="21"/>
  <c r="D148" i="21" s="1"/>
  <c r="B147" i="21"/>
  <c r="C147" i="21" s="1"/>
  <c r="A147" i="15"/>
  <c r="D147" i="15" s="1"/>
  <c r="B146" i="15"/>
  <c r="C146" i="15" s="1"/>
  <c r="A148" i="14"/>
  <c r="D148" i="14" s="1"/>
  <c r="B147" i="14"/>
  <c r="C147" i="14" s="1"/>
  <c r="A148" i="13"/>
  <c r="D148" i="13" s="1"/>
  <c r="B147" i="13"/>
  <c r="C147" i="13" s="1"/>
  <c r="A147" i="12"/>
  <c r="D147" i="12" s="1"/>
  <c r="B146" i="12"/>
  <c r="C146" i="12" s="1"/>
  <c r="A147" i="11"/>
  <c r="D147" i="11" s="1"/>
  <c r="B146" i="11"/>
  <c r="C146" i="11" s="1"/>
  <c r="A147" i="10"/>
  <c r="D147" i="10" s="1"/>
  <c r="B146" i="10"/>
  <c r="C146" i="10" s="1"/>
  <c r="B147" i="8"/>
  <c r="C147" i="8" s="1"/>
  <c r="B148" i="8" l="1"/>
  <c r="C148" i="8" s="1"/>
  <c r="A149" i="8"/>
  <c r="D149" i="8" s="1"/>
  <c r="A149" i="26"/>
  <c r="D149" i="26" s="1"/>
  <c r="B148" i="26"/>
  <c r="C148" i="26" s="1"/>
  <c r="A149" i="25"/>
  <c r="D149" i="25" s="1"/>
  <c r="B148" i="25"/>
  <c r="C148" i="25" s="1"/>
  <c r="A150" i="24"/>
  <c r="D150" i="24" s="1"/>
  <c r="B149" i="24"/>
  <c r="C149" i="24" s="1"/>
  <c r="A150" i="23"/>
  <c r="D150" i="23" s="1"/>
  <c r="B149" i="23"/>
  <c r="C149" i="23" s="1"/>
  <c r="A150" i="22"/>
  <c r="D150" i="22" s="1"/>
  <c r="B149" i="22"/>
  <c r="C149" i="22" s="1"/>
  <c r="A149" i="21"/>
  <c r="D149" i="21" s="1"/>
  <c r="B148" i="21"/>
  <c r="C148" i="21" s="1"/>
  <c r="A148" i="15"/>
  <c r="D148" i="15" s="1"/>
  <c r="B147" i="15"/>
  <c r="C147" i="15" s="1"/>
  <c r="A149" i="14"/>
  <c r="D149" i="14" s="1"/>
  <c r="B148" i="14"/>
  <c r="C148" i="14" s="1"/>
  <c r="A149" i="13"/>
  <c r="D149" i="13" s="1"/>
  <c r="B148" i="13"/>
  <c r="C148" i="13" s="1"/>
  <c r="A148" i="12"/>
  <c r="D148" i="12" s="1"/>
  <c r="B147" i="12"/>
  <c r="C147" i="12" s="1"/>
  <c r="A148" i="11"/>
  <c r="D148" i="11" s="1"/>
  <c r="B147" i="11"/>
  <c r="C147" i="11" s="1"/>
  <c r="A148" i="10"/>
  <c r="D148" i="10" s="1"/>
  <c r="B147" i="10"/>
  <c r="C147" i="10" s="1"/>
  <c r="A150" i="8" l="1"/>
  <c r="D150" i="8" s="1"/>
  <c r="B149" i="8"/>
  <c r="C149" i="8" s="1"/>
  <c r="A150" i="26"/>
  <c r="D150" i="26" s="1"/>
  <c r="B149" i="26"/>
  <c r="C149" i="26" s="1"/>
  <c r="A150" i="25"/>
  <c r="D150" i="25" s="1"/>
  <c r="B149" i="25"/>
  <c r="C149" i="25" s="1"/>
  <c r="A151" i="24"/>
  <c r="D151" i="24" s="1"/>
  <c r="B150" i="24"/>
  <c r="C150" i="24" s="1"/>
  <c r="A151" i="23"/>
  <c r="D151" i="23" s="1"/>
  <c r="B150" i="23"/>
  <c r="C150" i="23" s="1"/>
  <c r="A151" i="22"/>
  <c r="D151" i="22" s="1"/>
  <c r="B150" i="22"/>
  <c r="C150" i="22" s="1"/>
  <c r="A150" i="21"/>
  <c r="D150" i="21" s="1"/>
  <c r="B149" i="21"/>
  <c r="C149" i="21" s="1"/>
  <c r="B148" i="15"/>
  <c r="C148" i="15" s="1"/>
  <c r="A149" i="15"/>
  <c r="D149" i="15" s="1"/>
  <c r="A150" i="14"/>
  <c r="D150" i="14" s="1"/>
  <c r="B149" i="14"/>
  <c r="C149" i="14" s="1"/>
  <c r="A150" i="13"/>
  <c r="D150" i="13" s="1"/>
  <c r="B149" i="13"/>
  <c r="C149" i="13" s="1"/>
  <c r="A149" i="12"/>
  <c r="D149" i="12" s="1"/>
  <c r="B148" i="12"/>
  <c r="C148" i="12" s="1"/>
  <c r="A149" i="11"/>
  <c r="D149" i="11" s="1"/>
  <c r="B148" i="11"/>
  <c r="C148" i="11" s="1"/>
  <c r="A149" i="10"/>
  <c r="D149" i="10" s="1"/>
  <c r="B148" i="10"/>
  <c r="C148" i="10" s="1"/>
  <c r="B150" i="8" l="1"/>
  <c r="C150" i="8" s="1"/>
  <c r="A151" i="8"/>
  <c r="D151" i="8" s="1"/>
  <c r="A151" i="26"/>
  <c r="D151" i="26" s="1"/>
  <c r="B150" i="26"/>
  <c r="C150" i="26" s="1"/>
  <c r="A151" i="25"/>
  <c r="D151" i="25" s="1"/>
  <c r="B150" i="25"/>
  <c r="C150" i="25" s="1"/>
  <c r="A152" i="24"/>
  <c r="D152" i="24" s="1"/>
  <c r="B151" i="24"/>
  <c r="C151" i="24" s="1"/>
  <c r="A152" i="23"/>
  <c r="D152" i="23" s="1"/>
  <c r="B151" i="23"/>
  <c r="C151" i="23" s="1"/>
  <c r="A152" i="22"/>
  <c r="D152" i="22" s="1"/>
  <c r="B151" i="22"/>
  <c r="C151" i="22" s="1"/>
  <c r="A151" i="21"/>
  <c r="D151" i="21" s="1"/>
  <c r="B150" i="21"/>
  <c r="C150" i="21" s="1"/>
  <c r="B149" i="15"/>
  <c r="C149" i="15" s="1"/>
  <c r="A150" i="15"/>
  <c r="D150" i="15" s="1"/>
  <c r="A151" i="14"/>
  <c r="D151" i="14" s="1"/>
  <c r="B150" i="14"/>
  <c r="C150" i="14" s="1"/>
  <c r="A151" i="13"/>
  <c r="D151" i="13" s="1"/>
  <c r="B150" i="13"/>
  <c r="C150" i="13" s="1"/>
  <c r="A150" i="12"/>
  <c r="D150" i="12" s="1"/>
  <c r="B149" i="12"/>
  <c r="C149" i="12" s="1"/>
  <c r="A150" i="11"/>
  <c r="D150" i="11" s="1"/>
  <c r="B149" i="11"/>
  <c r="C149" i="11" s="1"/>
  <c r="A150" i="10"/>
  <c r="D150" i="10" s="1"/>
  <c r="B149" i="10"/>
  <c r="C149" i="10" s="1"/>
  <c r="B151" i="8" l="1"/>
  <c r="C151" i="8" s="1"/>
  <c r="A152" i="8"/>
  <c r="D152" i="8" s="1"/>
  <c r="A152" i="26"/>
  <c r="D152" i="26" s="1"/>
  <c r="B151" i="26"/>
  <c r="C151" i="26" s="1"/>
  <c r="A152" i="25"/>
  <c r="D152" i="25" s="1"/>
  <c r="B151" i="25"/>
  <c r="C151" i="25" s="1"/>
  <c r="A153" i="24"/>
  <c r="D153" i="24" s="1"/>
  <c r="B152" i="24"/>
  <c r="C152" i="24" s="1"/>
  <c r="A153" i="23"/>
  <c r="D153" i="23" s="1"/>
  <c r="B152" i="23"/>
  <c r="C152" i="23" s="1"/>
  <c r="A153" i="22"/>
  <c r="D153" i="22" s="1"/>
  <c r="B152" i="22"/>
  <c r="C152" i="22" s="1"/>
  <c r="A152" i="21"/>
  <c r="D152" i="21" s="1"/>
  <c r="B151" i="21"/>
  <c r="C151" i="21" s="1"/>
  <c r="A151" i="15"/>
  <c r="D151" i="15" s="1"/>
  <c r="B150" i="15"/>
  <c r="C150" i="15" s="1"/>
  <c r="A152" i="14"/>
  <c r="D152" i="14" s="1"/>
  <c r="B151" i="14"/>
  <c r="C151" i="14" s="1"/>
  <c r="B151" i="13"/>
  <c r="C151" i="13" s="1"/>
  <c r="A152" i="13"/>
  <c r="D152" i="13" s="1"/>
  <c r="A151" i="12"/>
  <c r="D151" i="12" s="1"/>
  <c r="B150" i="12"/>
  <c r="C150" i="12" s="1"/>
  <c r="A151" i="11"/>
  <c r="D151" i="11" s="1"/>
  <c r="B150" i="11"/>
  <c r="C150" i="11" s="1"/>
  <c r="A151" i="10"/>
  <c r="D151" i="10" s="1"/>
  <c r="B150" i="10"/>
  <c r="C150" i="10" s="1"/>
  <c r="B152" i="8" l="1"/>
  <c r="C152" i="8" s="1"/>
  <c r="A153" i="8"/>
  <c r="D153" i="8" s="1"/>
  <c r="A153" i="26"/>
  <c r="D153" i="26" s="1"/>
  <c r="B152" i="26"/>
  <c r="C152" i="26" s="1"/>
  <c r="A153" i="25"/>
  <c r="D153" i="25" s="1"/>
  <c r="B152" i="25"/>
  <c r="C152" i="25" s="1"/>
  <c r="A154" i="24"/>
  <c r="D154" i="24" s="1"/>
  <c r="B153" i="24"/>
  <c r="C153" i="24" s="1"/>
  <c r="A154" i="23"/>
  <c r="D154" i="23" s="1"/>
  <c r="B153" i="23"/>
  <c r="C153" i="23" s="1"/>
  <c r="A154" i="22"/>
  <c r="D154" i="22" s="1"/>
  <c r="B153" i="22"/>
  <c r="C153" i="22" s="1"/>
  <c r="A153" i="21"/>
  <c r="D153" i="21" s="1"/>
  <c r="B152" i="21"/>
  <c r="C152" i="21" s="1"/>
  <c r="A152" i="15"/>
  <c r="D152" i="15" s="1"/>
  <c r="B151" i="15"/>
  <c r="C151" i="15" s="1"/>
  <c r="A153" i="14"/>
  <c r="D153" i="14" s="1"/>
  <c r="B152" i="14"/>
  <c r="C152" i="14" s="1"/>
  <c r="A153" i="13"/>
  <c r="D153" i="13" s="1"/>
  <c r="B152" i="13"/>
  <c r="C152" i="13" s="1"/>
  <c r="A152" i="12"/>
  <c r="D152" i="12" s="1"/>
  <c r="B151" i="12"/>
  <c r="C151" i="12" s="1"/>
  <c r="A152" i="11"/>
  <c r="D152" i="11" s="1"/>
  <c r="B151" i="11"/>
  <c r="C151" i="11" s="1"/>
  <c r="A152" i="10"/>
  <c r="D152" i="10" s="1"/>
  <c r="B151" i="10"/>
  <c r="C151" i="10" s="1"/>
  <c r="A154" i="8" l="1"/>
  <c r="D154" i="8" s="1"/>
  <c r="B153" i="8"/>
  <c r="C153" i="8" s="1"/>
  <c r="A154" i="26"/>
  <c r="D154" i="26" s="1"/>
  <c r="B153" i="26"/>
  <c r="C153" i="26" s="1"/>
  <c r="A154" i="25"/>
  <c r="D154" i="25" s="1"/>
  <c r="B153" i="25"/>
  <c r="C153" i="25" s="1"/>
  <c r="B154" i="24"/>
  <c r="C154" i="24" s="1"/>
  <c r="B154" i="23"/>
  <c r="C154" i="23" s="1"/>
  <c r="B28" i="22"/>
  <c r="B154" i="22"/>
  <c r="C154" i="22" s="1"/>
  <c r="A154" i="21"/>
  <c r="D154" i="21" s="1"/>
  <c r="B153" i="21"/>
  <c r="C153" i="21" s="1"/>
  <c r="A153" i="15"/>
  <c r="D153" i="15" s="1"/>
  <c r="B152" i="15"/>
  <c r="C152" i="15" s="1"/>
  <c r="A154" i="14"/>
  <c r="D154" i="14" s="1"/>
  <c r="B153" i="14"/>
  <c r="C153" i="14" s="1"/>
  <c r="A154" i="13"/>
  <c r="D154" i="13" s="1"/>
  <c r="B153" i="13"/>
  <c r="C153" i="13" s="1"/>
  <c r="A153" i="12"/>
  <c r="D153" i="12" s="1"/>
  <c r="B152" i="12"/>
  <c r="C152" i="12" s="1"/>
  <c r="A153" i="11"/>
  <c r="D153" i="11" s="1"/>
  <c r="B152" i="11"/>
  <c r="C152" i="11" s="1"/>
  <c r="A153" i="10"/>
  <c r="D153" i="10" s="1"/>
  <c r="B152" i="10"/>
  <c r="C152" i="10" s="1"/>
  <c r="B28" i="8" l="1"/>
  <c r="B154" i="8"/>
  <c r="C154" i="8" s="1"/>
  <c r="B154" i="26"/>
  <c r="C154" i="26" s="1"/>
  <c r="B154" i="25"/>
  <c r="C154" i="25" s="1"/>
  <c r="B26" i="24"/>
  <c r="H3" i="24" s="1"/>
  <c r="P13" i="19" s="1"/>
  <c r="B28" i="24"/>
  <c r="B26" i="22"/>
  <c r="H3" i="22" s="1"/>
  <c r="P11" i="19" s="1"/>
  <c r="B28" i="23"/>
  <c r="B26" i="23"/>
  <c r="H3" i="23" s="1"/>
  <c r="P12" i="19" s="1"/>
  <c r="B154" i="21"/>
  <c r="C154" i="21" s="1"/>
  <c r="A154" i="15"/>
  <c r="D154" i="15" s="1"/>
  <c r="B153" i="15"/>
  <c r="C153" i="15" s="1"/>
  <c r="B154" i="14"/>
  <c r="C154" i="14" s="1"/>
  <c r="B154" i="13"/>
  <c r="C154" i="13" s="1"/>
  <c r="A154" i="12"/>
  <c r="D154" i="12" s="1"/>
  <c r="B153" i="12"/>
  <c r="C153" i="12" s="1"/>
  <c r="A154" i="11"/>
  <c r="D154" i="11" s="1"/>
  <c r="B153" i="11"/>
  <c r="C153" i="11" s="1"/>
  <c r="A154" i="10"/>
  <c r="D154" i="10" s="1"/>
  <c r="B153" i="10"/>
  <c r="C153" i="10" s="1"/>
  <c r="B26" i="8" l="1"/>
  <c r="H3" i="8" s="1"/>
  <c r="P3" i="19" s="1"/>
  <c r="B26" i="26"/>
  <c r="H3" i="26" s="1"/>
  <c r="P15" i="19" s="1"/>
  <c r="B28" i="26"/>
  <c r="B26" i="25"/>
  <c r="H3" i="25" s="1"/>
  <c r="B28" i="25"/>
  <c r="B28" i="21"/>
  <c r="B26" i="21"/>
  <c r="H3" i="21" s="1"/>
  <c r="P10" i="19" s="1"/>
  <c r="B26" i="14"/>
  <c r="H3" i="14" s="1"/>
  <c r="P8" i="19" s="1"/>
  <c r="B28" i="14"/>
  <c r="B26" i="13"/>
  <c r="H3" i="13" s="1"/>
  <c r="P7" i="19" s="1"/>
  <c r="B28" i="13"/>
  <c r="B154" i="15"/>
  <c r="C154" i="15" s="1"/>
  <c r="B154" i="12"/>
  <c r="C154" i="12" s="1"/>
  <c r="B154" i="11"/>
  <c r="C154" i="11" s="1"/>
  <c r="B154" i="10"/>
  <c r="C154" i="10" s="1"/>
  <c r="P14" i="19" l="1"/>
  <c r="B26" i="15"/>
  <c r="H3" i="15" s="1"/>
  <c r="B28" i="15"/>
  <c r="B26" i="12"/>
  <c r="H3" i="12" s="1"/>
  <c r="P6" i="19" s="1"/>
  <c r="B28" i="12"/>
  <c r="B26" i="11"/>
  <c r="H3" i="11" s="1"/>
  <c r="P5" i="19" s="1"/>
  <c r="B28" i="11"/>
  <c r="B26" i="10"/>
  <c r="H3" i="10" s="1"/>
  <c r="P4" i="19" s="1"/>
  <c r="B28" i="10"/>
  <c r="P9" i="19" l="1"/>
</calcChain>
</file>

<file path=xl/sharedStrings.xml><?xml version="1.0" encoding="utf-8"?>
<sst xmlns="http://schemas.openxmlformats.org/spreadsheetml/2006/main" count="604" uniqueCount="190">
  <si>
    <t>TIR netto</t>
  </si>
  <si>
    <t>x(t)</t>
  </si>
  <si>
    <t>P</t>
  </si>
  <si>
    <t>C</t>
  </si>
  <si>
    <t>i nominale annuo</t>
  </si>
  <si>
    <t>I</t>
  </si>
  <si>
    <t>i cedolare</t>
  </si>
  <si>
    <t>Prezzo acquisto</t>
  </si>
  <si>
    <t>Tasso fisso del bond</t>
  </si>
  <si>
    <t>Tasso cedolare, se il bond è quotato alla pari il tasso cedolare coincide con il tasso che annulla il REA (cioè il TIR)</t>
  </si>
  <si>
    <t>i cedolare annualizzato</t>
  </si>
  <si>
    <t>Data acquisto</t>
  </si>
  <si>
    <t>Date</t>
  </si>
  <si>
    <t>Commissioni</t>
  </si>
  <si>
    <t>Scadenza</t>
  </si>
  <si>
    <t>Tassazione</t>
  </si>
  <si>
    <t>Acquisto</t>
  </si>
  <si>
    <t>n. cedole/anno</t>
  </si>
  <si>
    <t>p</t>
  </si>
  <si>
    <t>Prezzo acquisto del bond</t>
  </si>
  <si>
    <t>Capitale, quantità acquistata</t>
  </si>
  <si>
    <t>Data scadenza bond</t>
  </si>
  <si>
    <t>Albania</t>
  </si>
  <si>
    <t>Alderney</t>
  </si>
  <si>
    <t>Algeria</t>
  </si>
  <si>
    <t>Anguilla</t>
  </si>
  <si>
    <t>Arabia Saudita</t>
  </si>
  <si>
    <t>Argentina</t>
  </si>
  <si>
    <t>Armenia</t>
  </si>
  <si>
    <t>Aruba</t>
  </si>
  <si>
    <t>Australia</t>
  </si>
  <si>
    <t>Austria</t>
  </si>
  <si>
    <t>Azerbajan</t>
  </si>
  <si>
    <t>Bangladesh</t>
  </si>
  <si>
    <t>Belgio</t>
  </si>
  <si>
    <t>Belize</t>
  </si>
  <si>
    <t>Bermuda</t>
  </si>
  <si>
    <t>Bielorussia</t>
  </si>
  <si>
    <t>Bosnia Ersegovina</t>
  </si>
  <si>
    <t>Brasile</t>
  </si>
  <si>
    <t>Bulgaria</t>
  </si>
  <si>
    <t>Camerun</t>
  </si>
  <si>
    <t>Canada</t>
  </si>
  <si>
    <t>Cina</t>
  </si>
  <si>
    <t>Cipro</t>
  </si>
  <si>
    <t>Colombia</t>
  </si>
  <si>
    <t>Congo</t>
  </si>
  <si>
    <t>Corea del Sud</t>
  </si>
  <si>
    <t>Costa d’Avorio</t>
  </si>
  <si>
    <t>Costa Rica</t>
  </si>
  <si>
    <t>Croazia</t>
  </si>
  <si>
    <t>Curacao</t>
  </si>
  <si>
    <t>Danimarca</t>
  </si>
  <si>
    <t>Ecuador</t>
  </si>
  <si>
    <t>Egitto</t>
  </si>
  <si>
    <t>Emirati Arabi Uniti</t>
  </si>
  <si>
    <t>Estonia</t>
  </si>
  <si>
    <t>Etiopia</t>
  </si>
  <si>
    <t>Federazione Russa</t>
  </si>
  <si>
    <t>Filippine</t>
  </si>
  <si>
    <t>Finlandia</t>
  </si>
  <si>
    <t>Francia</t>
  </si>
  <si>
    <t>Georgia</t>
  </si>
  <si>
    <t>Germania</t>
  </si>
  <si>
    <t>Ghana</t>
  </si>
  <si>
    <t>Giappone</t>
  </si>
  <si>
    <t>Gibilterra</t>
  </si>
  <si>
    <t>Giordania</t>
  </si>
  <si>
    <t>Grecia</t>
  </si>
  <si>
    <t>Groenlandia</t>
  </si>
  <si>
    <t>Guernsey</t>
  </si>
  <si>
    <t>Herm</t>
  </si>
  <si>
    <t>Hong Kong</t>
  </si>
  <si>
    <t>India</t>
  </si>
  <si>
    <t>Indonesia</t>
  </si>
  <si>
    <t>Irlanda</t>
  </si>
  <si>
    <t>Islanda</t>
  </si>
  <si>
    <t>Isola di Man</t>
  </si>
  <si>
    <t>Isole Cayman</t>
  </si>
  <si>
    <t>Isole Cook</t>
  </si>
  <si>
    <t>Isole Faroe</t>
  </si>
  <si>
    <t>Isole Turks e Caicos</t>
  </si>
  <si>
    <t>Isole Vergini Britanniche</t>
  </si>
  <si>
    <t>Israele</t>
  </si>
  <si>
    <t>Jersey</t>
  </si>
  <si>
    <t>Kazakistan</t>
  </si>
  <si>
    <t>Kirghistan</t>
  </si>
  <si>
    <t>Kuwait</t>
  </si>
  <si>
    <t>Lettonia</t>
  </si>
  <si>
    <t>Libano</t>
  </si>
  <si>
    <t>Liechtenstein</t>
  </si>
  <si>
    <t>Lituania</t>
  </si>
  <si>
    <t>Lussemburgo</t>
  </si>
  <si>
    <t>Macedonia</t>
  </si>
  <si>
    <t>Malaysia</t>
  </si>
  <si>
    <t>Malta</t>
  </si>
  <si>
    <t>Marocco</t>
  </si>
  <si>
    <t>Mauritius</t>
  </si>
  <si>
    <t>Messico</t>
  </si>
  <si>
    <t>Moldova</t>
  </si>
  <si>
    <t>Montenegro</t>
  </si>
  <si>
    <t>Montserrat</t>
  </si>
  <si>
    <t>Mozambico</t>
  </si>
  <si>
    <t>Nigeria</t>
  </si>
  <si>
    <t>Norvegia</t>
  </si>
  <si>
    <t>Nuova Zelanda</t>
  </si>
  <si>
    <t>Oman</t>
  </si>
  <si>
    <t>Paesi Bassi</t>
  </si>
  <si>
    <t>Pakistan</t>
  </si>
  <si>
    <t>Polonia</t>
  </si>
  <si>
    <t>Portogallo</t>
  </si>
  <si>
    <t>Qatar</t>
  </si>
  <si>
    <t>Regno Unito</t>
  </si>
  <si>
    <t>Repubblica Ceca</t>
  </si>
  <si>
    <t>Repubblica Slovacca</t>
  </si>
  <si>
    <t>Romania</t>
  </si>
  <si>
    <t>San Marino</t>
  </si>
  <si>
    <t>Senegal</t>
  </si>
  <si>
    <t>Serbia</t>
  </si>
  <si>
    <t>Seychelles</t>
  </si>
  <si>
    <t>Singapore</t>
  </si>
  <si>
    <t>Sint Maarten</t>
  </si>
  <si>
    <t>Siria</t>
  </si>
  <si>
    <t>Slovenia</t>
  </si>
  <si>
    <t>Spagna</t>
  </si>
  <si>
    <t>Sri Lanka</t>
  </si>
  <si>
    <t>Stati Uniti</t>
  </si>
  <si>
    <t>Sud Africa</t>
  </si>
  <si>
    <t>Svezia</t>
  </si>
  <si>
    <t>Svizzera</t>
  </si>
  <si>
    <t>Tagikistan</t>
  </si>
  <si>
    <t>Taiwan</t>
  </si>
  <si>
    <t>Tanzania</t>
  </si>
  <si>
    <t>Thailandia</t>
  </si>
  <si>
    <t>Trinidad e Tobago</t>
  </si>
  <si>
    <t>Tunisia</t>
  </si>
  <si>
    <t>Turchia</t>
  </si>
  <si>
    <t>Uganda</t>
  </si>
  <si>
    <t>Turkmenistan</t>
  </si>
  <si>
    <t>Ucraina</t>
  </si>
  <si>
    <t>Ungheria</t>
  </si>
  <si>
    <t>Uzbekistan</t>
  </si>
  <si>
    <t>Venezuela</t>
  </si>
  <si>
    <t>Vietnam</t>
  </si>
  <si>
    <t>Zambia</t>
  </si>
  <si>
    <t>Paese</t>
  </si>
  <si>
    <t>Tipo bond</t>
  </si>
  <si>
    <t>Governativo</t>
  </si>
  <si>
    <t>n. mesi tra cedole</t>
  </si>
  <si>
    <t>Rateo</t>
  </si>
  <si>
    <t>n. giorni tra cedole</t>
  </si>
  <si>
    <t>%Rateo</t>
  </si>
  <si>
    <t>Coeff tassazione</t>
  </si>
  <si>
    <t>t [giorni]</t>
  </si>
  <si>
    <t>t [%anno]</t>
  </si>
  <si>
    <t>Durata</t>
  </si>
  <si>
    <t>anni</t>
  </si>
  <si>
    <r>
      <t>Δ</t>
    </r>
    <r>
      <rPr>
        <b/>
        <sz val="9.35"/>
        <color theme="1"/>
        <rFont val="Calibri"/>
        <family val="2"/>
      </rPr>
      <t>income</t>
    </r>
  </si>
  <si>
    <t>Nome</t>
  </si>
  <si>
    <t>Bond Tf 1</t>
  </si>
  <si>
    <t>Bond Tf 2</t>
  </si>
  <si>
    <t>Bond Tf 3</t>
  </si>
  <si>
    <t>Bond Tf 4</t>
  </si>
  <si>
    <t>Bond Tf 5</t>
  </si>
  <si>
    <t>Bond Tf 6</t>
  </si>
  <si>
    <t>Bond Tf 7</t>
  </si>
  <si>
    <t>Tipo di bond</t>
  </si>
  <si>
    <t>Corporate</t>
  </si>
  <si>
    <t>Celle da cambiare</t>
  </si>
  <si>
    <t>Celle legate a quelle gialle</t>
  </si>
  <si>
    <t>BOND TASSO FISSO</t>
  </si>
  <si>
    <t>Celle per informazioni</t>
  </si>
  <si>
    <t>Frequenza cedola</t>
  </si>
  <si>
    <t>Bond Tf 8</t>
  </si>
  <si>
    <t>Bond Tf 9</t>
  </si>
  <si>
    <t>Bond Tf 10</t>
  </si>
  <si>
    <t>Bond Tf 11</t>
  </si>
  <si>
    <t>Bond Tf 12</t>
  </si>
  <si>
    <t>Bond Tf 13</t>
  </si>
  <si>
    <t>Bonos</t>
  </si>
  <si>
    <t>Rateo netto</t>
  </si>
  <si>
    <t>Prima cedola netta</t>
  </si>
  <si>
    <t>cedole per anno</t>
  </si>
  <si>
    <t>interesse nominale annuo</t>
  </si>
  <si>
    <t>prezzo</t>
  </si>
  <si>
    <t>capitale nominale</t>
  </si>
  <si>
    <t>ISIN</t>
  </si>
  <si>
    <t>Minusvalenza</t>
  </si>
  <si>
    <t>TASSA recuperabile con plusvalenza entro il</t>
  </si>
  <si>
    <t>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</si>
</sst>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0" fillId="0" borderId="0" xfId="1" applyNumberFormat="1" applyFont="1" applyAlignment="1">
      <alignment horizontal="center" vertical="center"/>
    </xf>
    <xf numFmtId="14" fontId="0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0" fontId="0" fillId="3" borderId="0" xfId="1" applyNumberFormat="1" applyFont="1" applyFill="1" applyAlignment="1">
      <alignment horizontal="center" vertical="center"/>
    </xf>
    <xf numFmtId="0" fontId="0" fillId="3" borderId="0" xfId="1" applyNumberFormat="1" applyFont="1" applyFill="1" applyAlignment="1">
      <alignment horizontal="center" vertical="center"/>
    </xf>
    <xf numFmtId="14" fontId="0" fillId="3" borderId="0" xfId="1" applyNumberFormat="1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707F82-8E5A-4437-B60F-1C52DB2AA03E}" name="Tabella1" displayName="Tabella1" ref="A1:A3" totalsRowShown="0">
  <autoFilter ref="A1:A3" xr:uid="{E0707F82-8E5A-4437-B60F-1C52DB2AA03E}"/>
  <tableColumns count="1">
    <tableColumn id="1" xr3:uid="{883F3710-3B5A-4471-B783-FFE84E969416}" name="Tipo di bon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CA0038-5FB9-48FE-873A-C32A3ADC8B7F}" name="Tabella2" displayName="Tabella2" ref="C1:C4" totalsRowShown="0">
  <autoFilter ref="C1:C4" xr:uid="{2CCA0038-5FB9-48FE-873A-C32A3ADC8B7F}"/>
  <tableColumns count="1">
    <tableColumn id="1" xr3:uid="{BD7E48F8-B667-496A-BC69-87677AB9C340}" name="Frequenza cedol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0C46-1FA1-47CD-BCE8-4B4E48BFB41A}">
  <dimension ref="B1:T15"/>
  <sheetViews>
    <sheetView tabSelected="1" workbookViewId="0">
      <selection activeCell="N8" sqref="N8"/>
    </sheetView>
  </sheetViews>
  <sheetFormatPr defaultRowHeight="15" x14ac:dyDescent="0.25"/>
  <cols>
    <col min="1" max="1" width="3.28515625" style="1" customWidth="1"/>
    <col min="2" max="2" width="10.140625" style="1" bestFit="1" customWidth="1"/>
    <col min="3" max="3" width="6.42578125" style="1" bestFit="1" customWidth="1"/>
    <col min="4" max="4" width="4.5703125" style="1" bestFit="1" customWidth="1"/>
    <col min="5" max="5" width="7" style="1" bestFit="1" customWidth="1"/>
    <col min="6" max="6" width="9.42578125" style="1" bestFit="1" customWidth="1"/>
    <col min="7" max="7" width="15.5703125" style="1" bestFit="1" customWidth="1"/>
    <col min="8" max="8" width="8.85546875" style="1" bestFit="1" customWidth="1"/>
    <col min="9" max="10" width="10.7109375" style="1" bestFit="1" customWidth="1"/>
    <col min="11" max="11" width="12.42578125" style="1" bestFit="1" customWidth="1"/>
    <col min="12" max="12" width="12" style="1" bestFit="1" customWidth="1"/>
    <col min="13" max="13" width="7.28515625" style="1" bestFit="1" customWidth="1"/>
    <col min="14" max="14" width="11.42578125" style="1" bestFit="1" customWidth="1"/>
    <col min="15" max="15" width="12" style="1" bestFit="1" customWidth="1"/>
    <col min="16" max="16" width="7.5703125" style="1" customWidth="1"/>
    <col min="17" max="17" width="13.140625" style="1" customWidth="1"/>
    <col min="18" max="18" width="10.7109375" style="1" bestFit="1" customWidth="1"/>
    <col min="19" max="19" width="9.140625" style="1"/>
    <col min="20" max="20" width="24.85546875" style="1" bestFit="1" customWidth="1"/>
    <col min="21" max="16384" width="9.140625" style="1"/>
  </cols>
  <sheetData>
    <row r="1" spans="2:20" ht="15.75" thickBot="1" x14ac:dyDescent="0.3"/>
    <row r="2" spans="2:20" s="60" customFormat="1" ht="33.75" customHeight="1" x14ac:dyDescent="0.25">
      <c r="B2" s="56"/>
      <c r="C2" s="57" t="s">
        <v>158</v>
      </c>
      <c r="D2" s="57" t="s">
        <v>186</v>
      </c>
      <c r="E2" s="57" t="s">
        <v>184</v>
      </c>
      <c r="F2" s="57" t="s">
        <v>185</v>
      </c>
      <c r="G2" s="57" t="s">
        <v>183</v>
      </c>
      <c r="H2" s="57" t="s">
        <v>182</v>
      </c>
      <c r="I2" s="57" t="s">
        <v>14</v>
      </c>
      <c r="J2" s="57" t="s">
        <v>16</v>
      </c>
      <c r="K2" s="57" t="s">
        <v>13</v>
      </c>
      <c r="L2" s="57" t="s">
        <v>166</v>
      </c>
      <c r="M2" s="58" t="s">
        <v>145</v>
      </c>
      <c r="N2" s="59" t="s">
        <v>180</v>
      </c>
      <c r="O2" s="57" t="s">
        <v>181</v>
      </c>
      <c r="P2" s="62" t="s">
        <v>0</v>
      </c>
      <c r="Q2" s="67" t="s">
        <v>188</v>
      </c>
      <c r="R2" s="68"/>
      <c r="T2" s="61" t="s">
        <v>168</v>
      </c>
    </row>
    <row r="3" spans="2:20" x14ac:dyDescent="0.25">
      <c r="B3" s="40" t="s">
        <v>159</v>
      </c>
      <c r="C3" s="36" t="s">
        <v>179</v>
      </c>
      <c r="D3" s="36"/>
      <c r="E3" s="37">
        <v>95.72</v>
      </c>
      <c r="F3" s="37">
        <v>2000</v>
      </c>
      <c r="G3" s="38">
        <v>0</v>
      </c>
      <c r="H3" s="37">
        <v>1</v>
      </c>
      <c r="I3" s="39">
        <v>45688</v>
      </c>
      <c r="J3" s="39">
        <f t="shared" ref="J3:J15" ca="1" si="0">TODAY()</f>
        <v>45024</v>
      </c>
      <c r="K3" s="37">
        <v>0</v>
      </c>
      <c r="L3" s="37" t="s">
        <v>147</v>
      </c>
      <c r="M3" s="48" t="s">
        <v>189</v>
      </c>
      <c r="N3" s="51">
        <f ca="1">'Bond Tf 1'!B17*'Bond Tf 1'!B23</f>
        <v>0</v>
      </c>
      <c r="O3" s="53">
        <f>'Bond Tf 1'!B10*'Bond Tf 1'!B23</f>
        <v>0</v>
      </c>
      <c r="P3" s="63">
        <f ca="1">'Bond Tf 1'!H3</f>
        <v>2.1320757269859315E-2</v>
      </c>
      <c r="Q3" s="51">
        <f>'Bond Tf 1'!B24</f>
        <v>0</v>
      </c>
      <c r="R3" s="65" t="str">
        <f>IF(Q3=0,"",DATE(YEAR(I3)+4,12,31))</f>
        <v/>
      </c>
      <c r="T3" s="29" t="s">
        <v>169</v>
      </c>
    </row>
    <row r="4" spans="2:20" x14ac:dyDescent="0.25">
      <c r="B4" s="40" t="s">
        <v>160</v>
      </c>
      <c r="C4" s="36"/>
      <c r="D4" s="36"/>
      <c r="E4" s="37">
        <v>93.46</v>
      </c>
      <c r="F4" s="35">
        <f t="shared" ref="F4:F15" si="1">F3</f>
        <v>2000</v>
      </c>
      <c r="G4" s="38">
        <v>0</v>
      </c>
      <c r="H4" s="37">
        <v>1</v>
      </c>
      <c r="I4" s="39">
        <v>46053</v>
      </c>
      <c r="J4" s="39">
        <f t="shared" ca="1" si="0"/>
        <v>45024</v>
      </c>
      <c r="K4" s="35">
        <f t="shared" ref="K4:K15" si="2">K3</f>
        <v>0</v>
      </c>
      <c r="L4" s="35" t="str">
        <f t="shared" ref="L4:L15" si="3">L3</f>
        <v>Governativo</v>
      </c>
      <c r="M4" s="49" t="str">
        <f t="shared" ref="M4:M15" si="4">M3</f>
        <v>Italia</v>
      </c>
      <c r="N4" s="51">
        <f ca="1">'Bond Tf 2'!B17*'Bond Tf 2'!B23</f>
        <v>0</v>
      </c>
      <c r="O4" s="53">
        <f>'Bond Tf 2'!B10*'Bond Tf 2'!B23</f>
        <v>0</v>
      </c>
      <c r="P4" s="63">
        <f ca="1">'Bond Tf 2'!H3</f>
        <v>2.1303668618202209E-2</v>
      </c>
      <c r="Q4" s="51">
        <f>'Bond Tf 2'!B24</f>
        <v>0</v>
      </c>
      <c r="R4" s="65" t="str">
        <f t="shared" ref="R4:R15" si="5">IF(Q4=0,"",DATE(YEAR(I4)+4,12,31))</f>
        <v/>
      </c>
      <c r="T4" s="34" t="s">
        <v>171</v>
      </c>
    </row>
    <row r="5" spans="2:20" x14ac:dyDescent="0.25">
      <c r="B5" s="40" t="s">
        <v>161</v>
      </c>
      <c r="C5" s="36"/>
      <c r="D5" s="36"/>
      <c r="E5" s="37">
        <v>94.81</v>
      </c>
      <c r="F5" s="35">
        <f t="shared" si="1"/>
        <v>2000</v>
      </c>
      <c r="G5" s="38">
        <v>0</v>
      </c>
      <c r="H5" s="37">
        <v>1</v>
      </c>
      <c r="I5" s="39">
        <v>45808</v>
      </c>
      <c r="J5" s="39">
        <f t="shared" ca="1" si="0"/>
        <v>45024</v>
      </c>
      <c r="K5" s="35">
        <f t="shared" si="2"/>
        <v>0</v>
      </c>
      <c r="L5" s="35" t="str">
        <f t="shared" si="3"/>
        <v>Governativo</v>
      </c>
      <c r="M5" s="49" t="str">
        <f t="shared" si="4"/>
        <v>Italia</v>
      </c>
      <c r="N5" s="51">
        <f ca="1">'Bond Tf 3'!B17*'Bond Tf 3'!B23</f>
        <v>0</v>
      </c>
      <c r="O5" s="53">
        <f>'Bond Tf 3'!B10*'Bond Tf 3'!B23</f>
        <v>0</v>
      </c>
      <c r="P5" s="63">
        <f ca="1">'Bond Tf 3'!H3</f>
        <v>2.2021016478538519E-2</v>
      </c>
      <c r="Q5" s="51">
        <f>'Bond Tf 3'!B24</f>
        <v>0</v>
      </c>
      <c r="R5" s="65" t="str">
        <f t="shared" si="5"/>
        <v/>
      </c>
    </row>
    <row r="6" spans="2:20" x14ac:dyDescent="0.25">
      <c r="B6" s="40" t="s">
        <v>162</v>
      </c>
      <c r="C6" s="36"/>
      <c r="D6" s="36"/>
      <c r="E6" s="37">
        <v>100.73</v>
      </c>
      <c r="F6" s="35">
        <f t="shared" si="1"/>
        <v>2000</v>
      </c>
      <c r="G6" s="38">
        <v>2.8000000000000001E-2</v>
      </c>
      <c r="H6" s="37">
        <v>1</v>
      </c>
      <c r="I6" s="39">
        <v>46173</v>
      </c>
      <c r="J6" s="39">
        <f t="shared" ca="1" si="0"/>
        <v>45024</v>
      </c>
      <c r="K6" s="35">
        <f t="shared" si="2"/>
        <v>0</v>
      </c>
      <c r="L6" s="35" t="str">
        <f t="shared" si="3"/>
        <v>Governativo</v>
      </c>
      <c r="M6" s="49" t="str">
        <f t="shared" si="4"/>
        <v>Italia</v>
      </c>
      <c r="N6" s="51">
        <f ca="1">'Bond Tf 4'!B17*'Bond Tf 4'!B23</f>
        <v>41.347945205479455</v>
      </c>
      <c r="O6" s="53">
        <f>'Bond Tf 4'!B10*'Bond Tf 4'!B23</f>
        <v>49</v>
      </c>
      <c r="P6" s="63">
        <f ca="1">'Bond Tf 4'!H3</f>
        <v>2.2129908204078674E-2</v>
      </c>
      <c r="Q6" s="51">
        <f>'Bond Tf 4'!B24</f>
        <v>1.8249999999999886</v>
      </c>
      <c r="R6" s="65">
        <f t="shared" si="5"/>
        <v>47848</v>
      </c>
    </row>
    <row r="7" spans="2:20" x14ac:dyDescent="0.25">
      <c r="B7" s="40" t="s">
        <v>163</v>
      </c>
      <c r="C7" s="36"/>
      <c r="D7" s="36"/>
      <c r="E7" s="37">
        <v>104.9</v>
      </c>
      <c r="F7" s="35">
        <f t="shared" si="1"/>
        <v>2000</v>
      </c>
      <c r="G7" s="38">
        <v>4.65E-2</v>
      </c>
      <c r="H7" s="37">
        <v>1</v>
      </c>
      <c r="I7" s="39">
        <v>45868</v>
      </c>
      <c r="J7" s="39">
        <f t="shared" ca="1" si="0"/>
        <v>45024</v>
      </c>
      <c r="K7" s="35">
        <f t="shared" si="2"/>
        <v>0</v>
      </c>
      <c r="L7" s="35" t="str">
        <f t="shared" si="3"/>
        <v>Governativo</v>
      </c>
      <c r="M7" s="49" t="str">
        <f t="shared" si="4"/>
        <v>Italia</v>
      </c>
      <c r="N7" s="51">
        <f ca="1">'Bond Tf 5'!B17*'Bond Tf 5'!B23</f>
        <v>55.290410958904111</v>
      </c>
      <c r="O7" s="53">
        <f>'Bond Tf 5'!B10*'Bond Tf 5'!B23</f>
        <v>81.375</v>
      </c>
      <c r="P7" s="63">
        <f ca="1">'Bond Tf 5'!H3</f>
        <v>1.8942698836326603E-2</v>
      </c>
      <c r="Q7" s="51">
        <f>'Bond Tf 5'!B24</f>
        <v>12.25</v>
      </c>
      <c r="R7" s="65">
        <f t="shared" si="5"/>
        <v>47483</v>
      </c>
    </row>
    <row r="8" spans="2:20" x14ac:dyDescent="0.25">
      <c r="B8" s="40" t="s">
        <v>164</v>
      </c>
      <c r="C8" s="36"/>
      <c r="D8" s="36"/>
      <c r="E8" s="37">
        <v>110.59</v>
      </c>
      <c r="F8" s="35">
        <f t="shared" si="1"/>
        <v>2000</v>
      </c>
      <c r="G8" s="38">
        <v>5.8999999999999997E-2</v>
      </c>
      <c r="H8" s="37">
        <v>1</v>
      </c>
      <c r="I8" s="39">
        <v>46233</v>
      </c>
      <c r="J8" s="39">
        <f t="shared" ca="1" si="0"/>
        <v>45024</v>
      </c>
      <c r="K8" s="35">
        <f t="shared" si="2"/>
        <v>0</v>
      </c>
      <c r="L8" s="35" t="str">
        <f t="shared" si="3"/>
        <v>Governativo</v>
      </c>
      <c r="M8" s="49" t="str">
        <f t="shared" si="4"/>
        <v>Italia</v>
      </c>
      <c r="N8" s="51">
        <f ca="1">'Bond Tf 6'!B17*'Bond Tf 6'!B23</f>
        <v>70.153424657534245</v>
      </c>
      <c r="O8" s="53">
        <f>'Bond Tf 6'!B10*'Bond Tf 6'!B23</f>
        <v>103.25</v>
      </c>
      <c r="P8" s="63">
        <f ca="1">'Bond Tf 6'!H3</f>
        <v>1.8473234772682194E-2</v>
      </c>
      <c r="Q8" s="51">
        <f>'Bond Tf 6'!B24</f>
        <v>26.475000000000023</v>
      </c>
      <c r="R8" s="65">
        <f t="shared" si="5"/>
        <v>47848</v>
      </c>
    </row>
    <row r="9" spans="2:20" x14ac:dyDescent="0.25">
      <c r="B9" s="40" t="s">
        <v>165</v>
      </c>
      <c r="C9" s="36"/>
      <c r="D9" s="36"/>
      <c r="E9" s="37">
        <v>98.28</v>
      </c>
      <c r="F9" s="35">
        <f t="shared" si="1"/>
        <v>2000</v>
      </c>
      <c r="G9" s="38">
        <v>1.6E-2</v>
      </c>
      <c r="H9" s="37">
        <v>1</v>
      </c>
      <c r="I9" s="39">
        <v>45777</v>
      </c>
      <c r="J9" s="39">
        <f t="shared" ca="1" si="0"/>
        <v>45024</v>
      </c>
      <c r="K9" s="35">
        <f t="shared" si="2"/>
        <v>0</v>
      </c>
      <c r="L9" s="35" t="str">
        <f t="shared" si="3"/>
        <v>Governativo</v>
      </c>
      <c r="M9" s="49" t="str">
        <f t="shared" si="4"/>
        <v>Italia</v>
      </c>
      <c r="N9" s="51">
        <f ca="1">'Bond Tf 7'!B17*'Bond Tf 7'!B23</f>
        <v>25.92876712328767</v>
      </c>
      <c r="O9" s="53">
        <f>'Bond Tf 7'!B10*'Bond Tf 7'!B23</f>
        <v>28</v>
      </c>
      <c r="P9" s="63">
        <f ca="1">'Bond Tf 7'!H3</f>
        <v>2.1657410264015201E-2</v>
      </c>
      <c r="Q9" s="51">
        <f>'Bond Tf 7'!B24</f>
        <v>0</v>
      </c>
      <c r="R9" s="65" t="str">
        <f t="shared" si="5"/>
        <v/>
      </c>
    </row>
    <row r="10" spans="2:20" x14ac:dyDescent="0.25">
      <c r="B10" s="40" t="s">
        <v>173</v>
      </c>
      <c r="C10" s="36"/>
      <c r="D10" s="36"/>
      <c r="E10" s="37">
        <v>99.37</v>
      </c>
      <c r="F10" s="35">
        <f t="shared" si="1"/>
        <v>2000</v>
      </c>
      <c r="G10" s="38">
        <v>2.1499999999999998E-2</v>
      </c>
      <c r="H10" s="37">
        <v>1</v>
      </c>
      <c r="I10" s="39">
        <v>45961</v>
      </c>
      <c r="J10" s="39">
        <f t="shared" ca="1" si="0"/>
        <v>45024</v>
      </c>
      <c r="K10" s="35">
        <f t="shared" si="2"/>
        <v>0</v>
      </c>
      <c r="L10" s="35" t="str">
        <f t="shared" si="3"/>
        <v>Governativo</v>
      </c>
      <c r="M10" s="49" t="str">
        <f t="shared" si="4"/>
        <v>Italia</v>
      </c>
      <c r="N10" s="51">
        <f ca="1">'Bond Tf 8'!B17*'Bond Tf 8'!B23</f>
        <v>16.286986301369865</v>
      </c>
      <c r="O10" s="53">
        <f>'Bond Tf 8'!B10*'Bond Tf 8'!B23</f>
        <v>37.625</v>
      </c>
      <c r="P10" s="63">
        <f ca="1">'Bond Tf 8'!H3</f>
        <v>2.1038427948951721E-2</v>
      </c>
      <c r="Q10" s="51">
        <f>'Bond Tf 8'!B24</f>
        <v>0</v>
      </c>
      <c r="R10" s="65" t="str">
        <f t="shared" si="5"/>
        <v/>
      </c>
    </row>
    <row r="11" spans="2:20" x14ac:dyDescent="0.25">
      <c r="B11" s="40" t="s">
        <v>174</v>
      </c>
      <c r="C11" s="36"/>
      <c r="D11" s="36"/>
      <c r="E11" s="37">
        <v>98.3</v>
      </c>
      <c r="F11" s="35">
        <f t="shared" si="1"/>
        <v>2000</v>
      </c>
      <c r="G11" s="38">
        <v>1.95E-2</v>
      </c>
      <c r="H11" s="37">
        <v>1</v>
      </c>
      <c r="I11" s="39">
        <v>46142</v>
      </c>
      <c r="J11" s="39">
        <f t="shared" ca="1" si="0"/>
        <v>45024</v>
      </c>
      <c r="K11" s="35">
        <f t="shared" si="2"/>
        <v>0</v>
      </c>
      <c r="L11" s="35" t="str">
        <f t="shared" si="3"/>
        <v>Governativo</v>
      </c>
      <c r="M11" s="49" t="str">
        <f t="shared" si="4"/>
        <v>Italia</v>
      </c>
      <c r="N11" s="51">
        <f ca="1">'Bond Tf 9'!B17*'Bond Tf 9'!B23</f>
        <v>31.600684931506851</v>
      </c>
      <c r="O11" s="53">
        <f>'Bond Tf 9'!B10*'Bond Tf 9'!B23</f>
        <v>34.125</v>
      </c>
      <c r="P11" s="63">
        <f ca="1">'Bond Tf 9'!H3</f>
        <v>2.2247633337974557E-2</v>
      </c>
      <c r="Q11" s="51">
        <f>'Bond Tf 9'!B24</f>
        <v>0</v>
      </c>
      <c r="R11" s="65" t="str">
        <f t="shared" si="5"/>
        <v/>
      </c>
    </row>
    <row r="12" spans="2:20" x14ac:dyDescent="0.25">
      <c r="B12" s="40" t="s">
        <v>175</v>
      </c>
      <c r="C12" s="36"/>
      <c r="D12" s="36"/>
      <c r="E12" s="37">
        <v>95.78</v>
      </c>
      <c r="F12" s="35">
        <f t="shared" si="1"/>
        <v>2000</v>
      </c>
      <c r="G12" s="38">
        <v>1.2999999999999999E-2</v>
      </c>
      <c r="H12" s="37">
        <v>1</v>
      </c>
      <c r="I12" s="39">
        <v>46326</v>
      </c>
      <c r="J12" s="39">
        <f t="shared" ca="1" si="0"/>
        <v>45024</v>
      </c>
      <c r="K12" s="35">
        <f t="shared" si="2"/>
        <v>0</v>
      </c>
      <c r="L12" s="35" t="str">
        <f t="shared" si="3"/>
        <v>Governativo</v>
      </c>
      <c r="M12" s="49" t="str">
        <f t="shared" si="4"/>
        <v>Italia</v>
      </c>
      <c r="N12" s="51">
        <f ca="1">'Bond Tf 10'!B17*'Bond Tf 10'!B23</f>
        <v>9.8479452054794514</v>
      </c>
      <c r="O12" s="53">
        <f>'Bond Tf 10'!B10*'Bond Tf 10'!B23</f>
        <v>22.75</v>
      </c>
      <c r="P12" s="63">
        <f ca="1">'Bond Tf 10'!H3</f>
        <v>2.2369351983070381E-2</v>
      </c>
      <c r="Q12" s="51">
        <f>'Bond Tf 10'!B24</f>
        <v>0</v>
      </c>
      <c r="R12" s="65" t="str">
        <f t="shared" si="5"/>
        <v/>
      </c>
    </row>
    <row r="13" spans="2:20" x14ac:dyDescent="0.25">
      <c r="B13" s="40" t="s">
        <v>176</v>
      </c>
      <c r="C13" s="36"/>
      <c r="D13" s="36"/>
      <c r="E13" s="37">
        <v>95.69</v>
      </c>
      <c r="F13" s="35">
        <f t="shared" si="1"/>
        <v>2000</v>
      </c>
      <c r="G13" s="38">
        <v>1.4999999999999999E-2</v>
      </c>
      <c r="H13" s="37">
        <v>1</v>
      </c>
      <c r="I13" s="39">
        <v>46507</v>
      </c>
      <c r="J13" s="39">
        <f t="shared" ca="1" si="0"/>
        <v>45024</v>
      </c>
      <c r="K13" s="35">
        <f t="shared" si="2"/>
        <v>0</v>
      </c>
      <c r="L13" s="35" t="str">
        <f t="shared" si="3"/>
        <v>Governativo</v>
      </c>
      <c r="M13" s="49" t="str">
        <f t="shared" si="4"/>
        <v>Italia</v>
      </c>
      <c r="N13" s="51">
        <f ca="1">'Bond Tf 11'!B17*'Bond Tf 11'!B23</f>
        <v>24.30821917808219</v>
      </c>
      <c r="O13" s="53">
        <f>'Bond Tf 11'!B10*'Bond Tf 11'!B23</f>
        <v>26.25</v>
      </c>
      <c r="P13" s="63">
        <f ca="1">'Bond Tf 11'!H3</f>
        <v>2.3116341233253481E-2</v>
      </c>
      <c r="Q13" s="51">
        <f>'Bond Tf 11'!B24</f>
        <v>0</v>
      </c>
      <c r="R13" s="65" t="str">
        <f t="shared" si="5"/>
        <v/>
      </c>
    </row>
    <row r="14" spans="2:20" x14ac:dyDescent="0.25">
      <c r="B14" s="40" t="s">
        <v>177</v>
      </c>
      <c r="C14" s="36"/>
      <c r="D14" s="36"/>
      <c r="E14" s="37">
        <v>94.91</v>
      </c>
      <c r="F14" s="35">
        <f t="shared" si="1"/>
        <v>2000</v>
      </c>
      <c r="G14" s="38">
        <v>1.4500000000000001E-2</v>
      </c>
      <c r="H14" s="37">
        <v>1</v>
      </c>
      <c r="I14" s="39">
        <v>46691</v>
      </c>
      <c r="J14" s="39">
        <f t="shared" ca="1" si="0"/>
        <v>45024</v>
      </c>
      <c r="K14" s="35">
        <f t="shared" si="2"/>
        <v>0</v>
      </c>
      <c r="L14" s="35" t="str">
        <f t="shared" si="3"/>
        <v>Governativo</v>
      </c>
      <c r="M14" s="49" t="str">
        <f t="shared" si="4"/>
        <v>Italia</v>
      </c>
      <c r="N14" s="51">
        <f ca="1">'Bond Tf 12'!B17*'Bond Tf 12'!B23</f>
        <v>10.984246575342466</v>
      </c>
      <c r="O14" s="53">
        <f>'Bond Tf 12'!B10*'Bond Tf 12'!B23</f>
        <v>25.375</v>
      </c>
      <c r="P14" s="63">
        <f ca="1">'Bond Tf 12'!H3</f>
        <v>2.3217669129371642E-2</v>
      </c>
      <c r="Q14" s="51">
        <f>'Bond Tf 12'!B24</f>
        <v>0</v>
      </c>
      <c r="R14" s="65" t="str">
        <f t="shared" si="5"/>
        <v/>
      </c>
    </row>
    <row r="15" spans="2:20" ht="15.75" thickBot="1" x14ac:dyDescent="0.3">
      <c r="B15" s="41" t="s">
        <v>178</v>
      </c>
      <c r="C15" s="45"/>
      <c r="D15" s="45"/>
      <c r="E15" s="42">
        <v>92.86</v>
      </c>
      <c r="F15" s="43">
        <f t="shared" si="1"/>
        <v>2000</v>
      </c>
      <c r="G15" s="46">
        <v>8.0000000000000002E-3</v>
      </c>
      <c r="H15" s="42">
        <v>1</v>
      </c>
      <c r="I15" s="47">
        <v>46598</v>
      </c>
      <c r="J15" s="47">
        <f t="shared" ca="1" si="0"/>
        <v>45024</v>
      </c>
      <c r="K15" s="43">
        <f t="shared" si="2"/>
        <v>0</v>
      </c>
      <c r="L15" s="43" t="str">
        <f t="shared" si="3"/>
        <v>Governativo</v>
      </c>
      <c r="M15" s="50" t="str">
        <f t="shared" si="4"/>
        <v>Italia</v>
      </c>
      <c r="N15" s="52">
        <f ca="1">'Bond Tf 13'!B17*'Bond Tf 13'!B23</f>
        <v>9.5123287671232877</v>
      </c>
      <c r="O15" s="54">
        <f>'Bond Tf 13'!B10*'Bond Tf 13'!B23</f>
        <v>14</v>
      </c>
      <c r="P15" s="64">
        <f ca="1">'Bond Tf 13'!H3</f>
        <v>2.2578737139701845E-2</v>
      </c>
      <c r="Q15" s="52">
        <f>'Bond Tf 13'!B24</f>
        <v>0</v>
      </c>
      <c r="R15" s="66" t="str">
        <f t="shared" si="5"/>
        <v/>
      </c>
    </row>
  </sheetData>
  <mergeCells count="1">
    <mergeCell ref="Q2:R2"/>
  </mergeCells>
  <phoneticPr fontId="3" type="noConversion"/>
  <conditionalFormatting sqref="P3:P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Voce non valida" error="Selezionare una tipologia in elenco o aggiungere nuova tipologia e implementarla nei vari fogli" xr:uid="{18CB31BF-67C2-4B32-A152-0342329C0568}">
          <x14:formula1>
            <xm:f>Elenchi!$A$2:$A$3</xm:f>
          </x14:formula1>
          <xm:sqref>L3</xm:sqref>
        </x14:dataValidation>
        <x14:dataValidation type="list" allowBlank="1" showInputMessage="1" showErrorMessage="1" errorTitle="Frequenza errata" error="Frequenza cedola non gestibile" xr:uid="{5D425877-9ADE-4FAA-9C9E-71A2550469C2}">
          <x14:formula1>
            <xm:f>Elenchi!$C$2:$C$4</xm:f>
          </x14:formula1>
          <xm:sqref>H3:H15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DB8D-FB10-48CB-A856-421378CF344A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MAIN!E11</f>
        <v>98.3</v>
      </c>
      <c r="C3" s="11" t="s">
        <v>19</v>
      </c>
      <c r="G3" s="25" t="str">
        <f>A26</f>
        <v>TIR netto</v>
      </c>
      <c r="H3" s="26">
        <f ca="1">B26</f>
        <v>2.2247633337974557E-2</v>
      </c>
    </row>
    <row r="4" spans="1:16" x14ac:dyDescent="0.25">
      <c r="A4" s="14" t="s">
        <v>3</v>
      </c>
      <c r="B4" s="29">
        <f>MAIN!F11</f>
        <v>2000</v>
      </c>
      <c r="C4" s="11" t="s">
        <v>20</v>
      </c>
    </row>
    <row r="5" spans="1:16" x14ac:dyDescent="0.25">
      <c r="A5" s="5" t="s">
        <v>2</v>
      </c>
      <c r="B5" s="1">
        <f>B3*B4/100</f>
        <v>1966</v>
      </c>
      <c r="C5" s="11" t="s">
        <v>7</v>
      </c>
    </row>
    <row r="6" spans="1:16" x14ac:dyDescent="0.25">
      <c r="A6" s="14" t="s">
        <v>4</v>
      </c>
      <c r="B6" s="30">
        <f>MAIN!G11</f>
        <v>1.95E-2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MAIN!H11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39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1.95E-2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3.9380250000000228E-2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MAIN!I11</f>
        <v>46142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MAIN!J11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3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36.115068493150687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0.92602739726027405</v>
      </c>
      <c r="D18" s="21"/>
      <c r="J18" s="13"/>
      <c r="N18" s="5"/>
    </row>
    <row r="19" spans="1:16" x14ac:dyDescent="0.25">
      <c r="A19" s="5" t="s">
        <v>13</v>
      </c>
      <c r="B19" s="29">
        <f>MAIN!K11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MAIN!L11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MAIN!M11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2.2247633337974557E-2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134.64931506849325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94" si="0">B31/365</f>
        <v>0</v>
      </c>
      <c r="D31" s="3">
        <f ca="1">-(B5+B19+B17*B23)</f>
        <v>-1997.6006849315067</v>
      </c>
      <c r="E31" s="3"/>
      <c r="G31" s="5"/>
      <c r="H31" s="5"/>
      <c r="I31" s="5"/>
    </row>
    <row r="32" spans="1:16" x14ac:dyDescent="0.25">
      <c r="A32" s="4">
        <f ca="1">COUPNCD(B15,B13,B7)</f>
        <v>45046</v>
      </c>
      <c r="B32" s="1">
        <f t="shared" ref="B32:B95" ca="1" si="1">DATEDIF($B$15,A32,"d")</f>
        <v>22</v>
      </c>
      <c r="C32" s="3">
        <f t="shared" ca="1" si="0"/>
        <v>6.0273972602739728E-2</v>
      </c>
      <c r="D32" s="3">
        <f ca="1">IF(A32=$B$13,$B$4-MAX(0,$B$4-$B$3*$B$4/100)*$B$22+$B$10*$B$23,IF(A32&gt;$B$13,0,$B$10*$B$23))</f>
        <v>34.125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45412</v>
      </c>
      <c r="B33" s="1">
        <f t="shared" ca="1" si="1"/>
        <v>388</v>
      </c>
      <c r="C33" s="3">
        <f t="shared" ca="1" si="0"/>
        <v>1.0630136986301371</v>
      </c>
      <c r="D33" s="3">
        <f t="shared" ref="D33:D96" ca="1" si="3">IF(A33=$B$13,$B$4-MAX(0,$B$4-$B$3*$B$4/100)*$B$22+$B$10*$B$23,IF(A33&gt;$B$13,0,$B$10*$B$23))</f>
        <v>34.125</v>
      </c>
      <c r="E33" s="3"/>
      <c r="G33" s="9"/>
      <c r="H33" s="3"/>
      <c r="I33" s="8"/>
    </row>
    <row r="34" spans="1:9" x14ac:dyDescent="0.25">
      <c r="A34" s="4">
        <f t="shared" ca="1" si="2"/>
        <v>45777</v>
      </c>
      <c r="B34" s="1">
        <f t="shared" ca="1" si="1"/>
        <v>753</v>
      </c>
      <c r="C34" s="3">
        <f t="shared" ca="1" si="0"/>
        <v>2.0630136986301371</v>
      </c>
      <c r="D34" s="3">
        <f t="shared" ca="1" si="3"/>
        <v>34.125</v>
      </c>
      <c r="E34" s="3"/>
      <c r="G34" s="9"/>
      <c r="H34" s="3"/>
      <c r="I34" s="8"/>
    </row>
    <row r="35" spans="1:9" x14ac:dyDescent="0.25">
      <c r="A35" s="4">
        <f t="shared" ca="1" si="2"/>
        <v>46142</v>
      </c>
      <c r="B35" s="1">
        <f t="shared" ca="1" si="1"/>
        <v>1118</v>
      </c>
      <c r="C35" s="3">
        <f t="shared" ca="1" si="0"/>
        <v>3.0630136986301371</v>
      </c>
      <c r="D35" s="3">
        <f t="shared" ca="1" si="3"/>
        <v>2029.875</v>
      </c>
      <c r="E35" s="3"/>
      <c r="G35" s="9"/>
      <c r="H35" s="3"/>
      <c r="I35" s="8"/>
    </row>
    <row r="36" spans="1:9" x14ac:dyDescent="0.25">
      <c r="A36" s="4">
        <f t="shared" ca="1" si="2"/>
        <v>46507</v>
      </c>
      <c r="B36" s="1">
        <f t="shared" ca="1" si="1"/>
        <v>1483</v>
      </c>
      <c r="C36" s="3">
        <f t="shared" ca="1" si="0"/>
        <v>4.0630136986301366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46873</v>
      </c>
      <c r="B37" s="1">
        <f t="shared" ca="1" si="1"/>
        <v>1849</v>
      </c>
      <c r="C37" s="3">
        <f t="shared" ca="1" si="0"/>
        <v>5.065753424657534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47238</v>
      </c>
      <c r="B38" s="1">
        <f t="shared" ca="1" si="1"/>
        <v>2214</v>
      </c>
      <c r="C38" s="3">
        <f t="shared" ca="1" si="0"/>
        <v>6.065753424657534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47603</v>
      </c>
      <c r="B39" s="1">
        <f t="shared" ca="1" si="1"/>
        <v>2579</v>
      </c>
      <c r="C39" s="3">
        <f t="shared" ca="1" si="0"/>
        <v>7.065753424657534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47968</v>
      </c>
      <c r="B40" s="1">
        <f t="shared" ca="1" si="1"/>
        <v>2944</v>
      </c>
      <c r="C40" s="3">
        <f t="shared" ca="1" si="0"/>
        <v>8.0657534246575349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48334</v>
      </c>
      <c r="B41" s="1">
        <f t="shared" ca="1" si="1"/>
        <v>3310</v>
      </c>
      <c r="C41" s="3">
        <f t="shared" ca="1" si="0"/>
        <v>9.0684931506849313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48699</v>
      </c>
      <c r="B42" s="1">
        <f t="shared" ca="1" si="1"/>
        <v>3675</v>
      </c>
      <c r="C42" s="3">
        <f t="shared" ca="1" si="0"/>
        <v>10.068493150684931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49064</v>
      </c>
      <c r="B43" s="1">
        <f t="shared" ca="1" si="1"/>
        <v>4040</v>
      </c>
      <c r="C43" s="3">
        <f t="shared" ca="1" si="0"/>
        <v>11.068493150684931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49429</v>
      </c>
      <c r="B44" s="1">
        <f t="shared" ca="1" si="1"/>
        <v>4405</v>
      </c>
      <c r="C44" s="3">
        <f t="shared" ca="1" si="0"/>
        <v>12.068493150684931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49795</v>
      </c>
      <c r="B45" s="1">
        <f t="shared" ca="1" si="1"/>
        <v>4771</v>
      </c>
      <c r="C45" s="3">
        <f t="shared" ca="1" si="0"/>
        <v>13.07123287671233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50160</v>
      </c>
      <c r="B46" s="1">
        <f t="shared" ca="1" si="1"/>
        <v>5136</v>
      </c>
      <c r="C46" s="3">
        <f t="shared" ca="1" si="0"/>
        <v>14.07123287671233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50525</v>
      </c>
      <c r="B47" s="1">
        <f t="shared" ca="1" si="1"/>
        <v>5501</v>
      </c>
      <c r="C47" s="3">
        <f t="shared" ca="1" si="0"/>
        <v>15.07123287671233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50890</v>
      </c>
      <c r="B48" s="1">
        <f t="shared" ca="1" si="1"/>
        <v>5866</v>
      </c>
      <c r="C48" s="3">
        <f t="shared" ca="1" si="0"/>
        <v>16.07123287671233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51256</v>
      </c>
      <c r="B49" s="1">
        <f t="shared" ca="1" si="1"/>
        <v>6232</v>
      </c>
      <c r="C49" s="3">
        <f t="shared" ca="1" si="0"/>
        <v>17.073972602739726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51621</v>
      </c>
      <c r="B50" s="1">
        <f t="shared" ca="1" si="1"/>
        <v>6597</v>
      </c>
      <c r="C50" s="3">
        <f t="shared" ca="1" si="0"/>
        <v>18.073972602739726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51986</v>
      </c>
      <c r="B51" s="1">
        <f t="shared" ca="1" si="1"/>
        <v>6962</v>
      </c>
      <c r="C51" s="3">
        <f t="shared" ca="1" si="0"/>
        <v>19.073972602739726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52351</v>
      </c>
      <c r="B52" s="1">
        <f t="shared" ca="1" si="1"/>
        <v>7327</v>
      </c>
      <c r="C52" s="3">
        <f t="shared" ca="1" si="0"/>
        <v>20.073972602739726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52717</v>
      </c>
      <c r="B53" s="1">
        <f t="shared" ca="1" si="1"/>
        <v>7693</v>
      </c>
      <c r="C53" s="3">
        <f t="shared" ca="1" si="0"/>
        <v>21.076712328767123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53082</v>
      </c>
      <c r="B54" s="1">
        <f t="shared" ca="1" si="1"/>
        <v>8058</v>
      </c>
      <c r="C54" s="3">
        <f t="shared" ca="1" si="0"/>
        <v>22.076712328767123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53447</v>
      </c>
      <c r="B55" s="1">
        <f t="shared" ca="1" si="1"/>
        <v>8423</v>
      </c>
      <c r="C55" s="3">
        <f t="shared" ca="1" si="0"/>
        <v>23.076712328767123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53812</v>
      </c>
      <c r="B56" s="1">
        <f t="shared" ca="1" si="1"/>
        <v>8788</v>
      </c>
      <c r="C56" s="3">
        <f t="shared" ca="1" si="0"/>
        <v>24.076712328767123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54178</v>
      </c>
      <c r="B57" s="1">
        <f t="shared" ca="1" si="1"/>
        <v>9154</v>
      </c>
      <c r="C57" s="3">
        <f t="shared" ca="1" si="0"/>
        <v>25.079452054794519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54543</v>
      </c>
      <c r="B58" s="1">
        <f t="shared" ca="1" si="1"/>
        <v>9519</v>
      </c>
      <c r="C58" s="3">
        <f t="shared" ca="1" si="0"/>
        <v>26.079452054794519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54908</v>
      </c>
      <c r="B59" s="1">
        <f t="shared" ca="1" si="1"/>
        <v>9884</v>
      </c>
      <c r="C59" s="3">
        <f t="shared" ca="1" si="0"/>
        <v>27.079452054794519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55273</v>
      </c>
      <c r="B60" s="1">
        <f t="shared" ca="1" si="1"/>
        <v>10249</v>
      </c>
      <c r="C60" s="3">
        <f t="shared" ca="1" si="0"/>
        <v>28.079452054794519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55639</v>
      </c>
      <c r="B61" s="1">
        <f t="shared" ca="1" si="1"/>
        <v>10615</v>
      </c>
      <c r="C61" s="3">
        <f t="shared" ca="1" si="0"/>
        <v>29.082191780821919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56004</v>
      </c>
      <c r="B62" s="1">
        <f t="shared" ca="1" si="1"/>
        <v>10980</v>
      </c>
      <c r="C62" s="3">
        <f t="shared" ca="1" si="0"/>
        <v>30.082191780821919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56369</v>
      </c>
      <c r="B63" s="1">
        <f t="shared" ca="1" si="1"/>
        <v>11345</v>
      </c>
      <c r="C63" s="3">
        <f t="shared" ca="1" si="0"/>
        <v>31.082191780821919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56734</v>
      </c>
      <c r="B64" s="1">
        <f t="shared" ca="1" si="1"/>
        <v>11710</v>
      </c>
      <c r="C64" s="3">
        <f t="shared" ca="1" si="0"/>
        <v>32.082191780821915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57100</v>
      </c>
      <c r="B65" s="1">
        <f t="shared" ca="1" si="1"/>
        <v>12076</v>
      </c>
      <c r="C65" s="3">
        <f t="shared" ca="1" si="0"/>
        <v>33.084931506849315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57465</v>
      </c>
      <c r="B66" s="1">
        <f t="shared" ca="1" si="1"/>
        <v>12441</v>
      </c>
      <c r="C66" s="3">
        <f t="shared" ca="1" si="0"/>
        <v>34.084931506849315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57830</v>
      </c>
      <c r="B67" s="1">
        <f t="shared" ca="1" si="1"/>
        <v>12806</v>
      </c>
      <c r="C67" s="3">
        <f t="shared" ca="1" si="0"/>
        <v>35.084931506849315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58195</v>
      </c>
      <c r="B68" s="1">
        <f t="shared" ca="1" si="1"/>
        <v>13171</v>
      </c>
      <c r="C68" s="3">
        <f t="shared" ca="1" si="0"/>
        <v>36.084931506849315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58561</v>
      </c>
      <c r="B69" s="1">
        <f t="shared" ca="1" si="1"/>
        <v>13537</v>
      </c>
      <c r="C69" s="3">
        <f t="shared" ca="1" si="0"/>
        <v>37.087671232876716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58926</v>
      </c>
      <c r="B70" s="1">
        <f t="shared" ca="1" si="1"/>
        <v>13902</v>
      </c>
      <c r="C70" s="3">
        <f t="shared" ca="1" si="0"/>
        <v>38.087671232876716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59291</v>
      </c>
      <c r="B71" s="1">
        <f t="shared" ca="1" si="1"/>
        <v>14267</v>
      </c>
      <c r="C71" s="3">
        <f t="shared" ca="1" si="0"/>
        <v>39.087671232876716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59656</v>
      </c>
      <c r="B72" s="1">
        <f t="shared" ca="1" si="1"/>
        <v>14632</v>
      </c>
      <c r="C72" s="3">
        <f t="shared" ca="1" si="0"/>
        <v>40.087671232876716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60022</v>
      </c>
      <c r="B73" s="1">
        <f t="shared" ca="1" si="1"/>
        <v>14998</v>
      </c>
      <c r="C73" s="3">
        <f t="shared" ca="1" si="0"/>
        <v>41.090410958904108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60387</v>
      </c>
      <c r="B74" s="1">
        <f t="shared" ca="1" si="1"/>
        <v>15363</v>
      </c>
      <c r="C74" s="3">
        <f t="shared" ca="1" si="0"/>
        <v>42.090410958904108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60752</v>
      </c>
      <c r="B75" s="1">
        <f t="shared" ca="1" si="1"/>
        <v>15728</v>
      </c>
      <c r="C75" s="3">
        <f t="shared" ca="1" si="0"/>
        <v>43.090410958904108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61117</v>
      </c>
      <c r="B76" s="1">
        <f t="shared" ca="1" si="1"/>
        <v>16093</v>
      </c>
      <c r="C76" s="3">
        <f t="shared" ca="1" si="0"/>
        <v>44.090410958904108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61483</v>
      </c>
      <c r="B77" s="1">
        <f t="shared" ca="1" si="1"/>
        <v>16459</v>
      </c>
      <c r="C77" s="3">
        <f t="shared" ca="1" si="0"/>
        <v>45.093150684931508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61848</v>
      </c>
      <c r="B78" s="1">
        <f t="shared" ca="1" si="1"/>
        <v>16824</v>
      </c>
      <c r="C78" s="3">
        <f t="shared" ca="1" si="0"/>
        <v>46.093150684931508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62213</v>
      </c>
      <c r="B79" s="1">
        <f t="shared" ca="1" si="1"/>
        <v>17189</v>
      </c>
      <c r="C79" s="3">
        <f t="shared" ca="1" si="0"/>
        <v>47.093150684931508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62578</v>
      </c>
      <c r="B80" s="1">
        <f t="shared" ca="1" si="1"/>
        <v>17554</v>
      </c>
      <c r="C80" s="3">
        <f t="shared" ca="1" si="0"/>
        <v>48.093150684931508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62944</v>
      </c>
      <c r="B81" s="1">
        <f t="shared" ca="1" si="1"/>
        <v>17920</v>
      </c>
      <c r="C81" s="3">
        <f t="shared" ca="1" si="0"/>
        <v>49.095890410958901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63309</v>
      </c>
      <c r="B82" s="1">
        <f t="shared" ca="1" si="1"/>
        <v>18285</v>
      </c>
      <c r="C82" s="3">
        <f t="shared" ca="1" si="0"/>
        <v>50.095890410958901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63674</v>
      </c>
      <c r="B83" s="1">
        <f t="shared" ca="1" si="1"/>
        <v>18650</v>
      </c>
      <c r="C83" s="3">
        <f t="shared" ca="1" si="0"/>
        <v>51.095890410958901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64039</v>
      </c>
      <c r="B84" s="1">
        <f t="shared" ca="1" si="1"/>
        <v>19015</v>
      </c>
      <c r="C84" s="3">
        <f t="shared" ca="1" si="0"/>
        <v>52.095890410958901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64405</v>
      </c>
      <c r="B85" s="1">
        <f t="shared" ca="1" si="1"/>
        <v>19381</v>
      </c>
      <c r="C85" s="3">
        <f t="shared" ca="1" si="0"/>
        <v>53.098630136986301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64770</v>
      </c>
      <c r="B86" s="1">
        <f t="shared" ca="1" si="1"/>
        <v>19746</v>
      </c>
      <c r="C86" s="3">
        <f t="shared" ca="1" si="0"/>
        <v>54.098630136986301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65135</v>
      </c>
      <c r="B87" s="1">
        <f t="shared" ca="1" si="1"/>
        <v>20111</v>
      </c>
      <c r="C87" s="3">
        <f t="shared" ca="1" si="0"/>
        <v>55.098630136986301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65500</v>
      </c>
      <c r="B88" s="1">
        <f t="shared" ca="1" si="1"/>
        <v>20476</v>
      </c>
      <c r="C88" s="3">
        <f t="shared" ca="1" si="0"/>
        <v>56.098630136986301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65866</v>
      </c>
      <c r="B89" s="1">
        <f t="shared" ca="1" si="1"/>
        <v>20842</v>
      </c>
      <c r="C89" s="3">
        <f t="shared" ca="1" si="0"/>
        <v>57.101369863013701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66231</v>
      </c>
      <c r="B90" s="1">
        <f t="shared" ca="1" si="1"/>
        <v>21207</v>
      </c>
      <c r="C90" s="3">
        <f t="shared" ca="1" si="0"/>
        <v>58.101369863013701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66596</v>
      </c>
      <c r="B91" s="1">
        <f t="shared" ca="1" si="1"/>
        <v>21572</v>
      </c>
      <c r="C91" s="3">
        <f t="shared" ca="1" si="0"/>
        <v>59.101369863013701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66961</v>
      </c>
      <c r="B92" s="1">
        <f t="shared" ca="1" si="1"/>
        <v>21937</v>
      </c>
      <c r="C92" s="3">
        <f t="shared" ca="1" si="0"/>
        <v>60.101369863013701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67327</v>
      </c>
      <c r="B93" s="1">
        <f t="shared" ca="1" si="1"/>
        <v>22303</v>
      </c>
      <c r="C93" s="3">
        <f t="shared" ca="1" si="0"/>
        <v>61.104109589041094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67692</v>
      </c>
      <c r="B94" s="1">
        <f t="shared" ca="1" si="1"/>
        <v>22668</v>
      </c>
      <c r="C94" s="3">
        <f t="shared" ca="1" si="0"/>
        <v>62.104109589041094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68057</v>
      </c>
      <c r="B95" s="1">
        <f t="shared" ca="1" si="1"/>
        <v>23033</v>
      </c>
      <c r="C95" s="3">
        <f t="shared" ref="C95:C154" ca="1" si="4">B95/365</f>
        <v>63.104109589041094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68422</v>
      </c>
      <c r="B96" s="1">
        <f t="shared" ref="B96:B154" ca="1" si="5">DATEDIF($B$15,A96,"d")</f>
        <v>23398</v>
      </c>
      <c r="C96" s="3">
        <f t="shared" ca="1" si="4"/>
        <v>64.104109589041101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68788</v>
      </c>
      <c r="B97" s="1">
        <f t="shared" ca="1" si="5"/>
        <v>23764</v>
      </c>
      <c r="C97" s="3">
        <f t="shared" ca="1" si="4"/>
        <v>65.106849315068487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69153</v>
      </c>
      <c r="B98" s="1">
        <f t="shared" ca="1" si="5"/>
        <v>24129</v>
      </c>
      <c r="C98" s="3">
        <f t="shared" ca="1" si="4"/>
        <v>66.106849315068487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69518</v>
      </c>
      <c r="B99" s="1">
        <f t="shared" ca="1" si="5"/>
        <v>24494</v>
      </c>
      <c r="C99" s="3">
        <f t="shared" ca="1" si="4"/>
        <v>67.106849315068487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69883</v>
      </c>
      <c r="B100" s="1">
        <f t="shared" ca="1" si="5"/>
        <v>24859</v>
      </c>
      <c r="C100" s="3">
        <f t="shared" ca="1" si="4"/>
        <v>68.106849315068487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70249</v>
      </c>
      <c r="B101" s="1">
        <f t="shared" ca="1" si="5"/>
        <v>25225</v>
      </c>
      <c r="C101" s="3">
        <f t="shared" ca="1" si="4"/>
        <v>69.109589041095887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70614</v>
      </c>
      <c r="B102" s="1">
        <f t="shared" ca="1" si="5"/>
        <v>25590</v>
      </c>
      <c r="C102" s="3">
        <f t="shared" ca="1" si="4"/>
        <v>70.109589041095887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70979</v>
      </c>
      <c r="B103" s="1">
        <f t="shared" ca="1" si="5"/>
        <v>25955</v>
      </c>
      <c r="C103" s="3">
        <f t="shared" ca="1" si="4"/>
        <v>71.109589041095887</v>
      </c>
      <c r="D103" s="3">
        <f t="shared" ca="1" si="7"/>
        <v>0</v>
      </c>
      <c r="E103" s="3"/>
    </row>
    <row r="104" spans="1:8" x14ac:dyDescent="0.25">
      <c r="A104" s="4">
        <f t="shared" ca="1" si="6"/>
        <v>71344</v>
      </c>
      <c r="B104" s="1">
        <f t="shared" ca="1" si="5"/>
        <v>26320</v>
      </c>
      <c r="C104" s="3">
        <f t="shared" ca="1" si="4"/>
        <v>72.109589041095887</v>
      </c>
      <c r="D104" s="3">
        <f t="shared" ca="1" si="7"/>
        <v>0</v>
      </c>
      <c r="E104" s="3"/>
    </row>
    <row r="105" spans="1:8" x14ac:dyDescent="0.25">
      <c r="A105" s="4">
        <f t="shared" ca="1" si="6"/>
        <v>71710</v>
      </c>
      <c r="B105" s="1">
        <f t="shared" ca="1" si="5"/>
        <v>26686</v>
      </c>
      <c r="C105" s="3">
        <f t="shared" ca="1" si="4"/>
        <v>73.112328767123287</v>
      </c>
      <c r="D105" s="3">
        <f t="shared" ca="1" si="7"/>
        <v>0</v>
      </c>
      <c r="E105" s="3"/>
    </row>
    <row r="106" spans="1:8" x14ac:dyDescent="0.25">
      <c r="A106" s="4">
        <f t="shared" ca="1" si="6"/>
        <v>72075</v>
      </c>
      <c r="B106" s="1">
        <f t="shared" ca="1" si="5"/>
        <v>27051</v>
      </c>
      <c r="C106" s="3">
        <f t="shared" ca="1" si="4"/>
        <v>74.112328767123287</v>
      </c>
      <c r="D106" s="3">
        <f t="shared" ca="1" si="7"/>
        <v>0</v>
      </c>
      <c r="E106" s="3"/>
    </row>
    <row r="107" spans="1:8" x14ac:dyDescent="0.25">
      <c r="A107" s="4">
        <f t="shared" ca="1" si="6"/>
        <v>72440</v>
      </c>
      <c r="B107" s="1">
        <f t="shared" ca="1" si="5"/>
        <v>27416</v>
      </c>
      <c r="C107" s="3">
        <f t="shared" ca="1" si="4"/>
        <v>75.112328767123287</v>
      </c>
      <c r="D107" s="3">
        <f t="shared" ca="1" si="7"/>
        <v>0</v>
      </c>
      <c r="E107" s="3"/>
    </row>
    <row r="108" spans="1:8" x14ac:dyDescent="0.25">
      <c r="A108" s="4">
        <f t="shared" ca="1" si="6"/>
        <v>72805</v>
      </c>
      <c r="B108" s="1">
        <f t="shared" ca="1" si="5"/>
        <v>27781</v>
      </c>
      <c r="C108" s="3">
        <f t="shared" ca="1" si="4"/>
        <v>76.112328767123287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73170</v>
      </c>
      <c r="B109" s="1">
        <f t="shared" ca="1" si="5"/>
        <v>28146</v>
      </c>
      <c r="C109" s="3">
        <f t="shared" ca="1" si="4"/>
        <v>77.112328767123287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73535</v>
      </c>
      <c r="B110" s="1">
        <f t="shared" ca="1" si="5"/>
        <v>28511</v>
      </c>
      <c r="C110" s="3">
        <f t="shared" ca="1" si="4"/>
        <v>78.112328767123287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73900</v>
      </c>
      <c r="B111" s="1">
        <f t="shared" ca="1" si="5"/>
        <v>28876</v>
      </c>
      <c r="C111" s="3">
        <f t="shared" ca="1" si="4"/>
        <v>79.112328767123287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74265</v>
      </c>
      <c r="B112" s="1">
        <f t="shared" ca="1" si="5"/>
        <v>29241</v>
      </c>
      <c r="C112" s="3">
        <f t="shared" ca="1" si="4"/>
        <v>80.112328767123287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74631</v>
      </c>
      <c r="B113" s="1">
        <f t="shared" ca="1" si="5"/>
        <v>29607</v>
      </c>
      <c r="C113" s="3">
        <f t="shared" ca="1" si="4"/>
        <v>81.115068493150687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74996</v>
      </c>
      <c r="B114" s="1">
        <f t="shared" ca="1" si="5"/>
        <v>29972</v>
      </c>
      <c r="C114" s="3">
        <f t="shared" ca="1" si="4"/>
        <v>82.115068493150687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75361</v>
      </c>
      <c r="B115" s="1">
        <f t="shared" ca="1" si="5"/>
        <v>30337</v>
      </c>
      <c r="C115" s="3">
        <f t="shared" ca="1" si="4"/>
        <v>83.115068493150687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75726</v>
      </c>
      <c r="B116" s="1">
        <f t="shared" ca="1" si="5"/>
        <v>30702</v>
      </c>
      <c r="C116" s="3">
        <f t="shared" ca="1" si="4"/>
        <v>84.115068493150687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76092</v>
      </c>
      <c r="B117" s="1">
        <f t="shared" ca="1" si="5"/>
        <v>31068</v>
      </c>
      <c r="C117" s="3">
        <f t="shared" ca="1" si="4"/>
        <v>85.117808219178087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76457</v>
      </c>
      <c r="B118" s="1">
        <f t="shared" ca="1" si="5"/>
        <v>31433</v>
      </c>
      <c r="C118" s="3">
        <f t="shared" ca="1" si="4"/>
        <v>86.117808219178087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76822</v>
      </c>
      <c r="B119" s="1">
        <f t="shared" ca="1" si="5"/>
        <v>31798</v>
      </c>
      <c r="C119" s="3">
        <f t="shared" ca="1" si="4"/>
        <v>87.117808219178087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77187</v>
      </c>
      <c r="B120" s="1">
        <f t="shared" ca="1" si="5"/>
        <v>32163</v>
      </c>
      <c r="C120" s="3">
        <f t="shared" ca="1" si="4"/>
        <v>88.117808219178087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77553</v>
      </c>
      <c r="B121" s="1">
        <f t="shared" ca="1" si="5"/>
        <v>32529</v>
      </c>
      <c r="C121" s="3">
        <f t="shared" ca="1" si="4"/>
        <v>89.120547945205473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77918</v>
      </c>
      <c r="B122" s="1">
        <f t="shared" ca="1" si="5"/>
        <v>32894</v>
      </c>
      <c r="C122" s="3">
        <f t="shared" ca="1" si="4"/>
        <v>90.120547945205473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78283</v>
      </c>
      <c r="B123" s="1">
        <f t="shared" ca="1" si="5"/>
        <v>33259</v>
      </c>
      <c r="C123" s="3">
        <f t="shared" ca="1" si="4"/>
        <v>91.120547945205473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78648</v>
      </c>
      <c r="B124" s="1">
        <f t="shared" ca="1" si="5"/>
        <v>33624</v>
      </c>
      <c r="C124" s="3">
        <f t="shared" ca="1" si="4"/>
        <v>92.120547945205473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79014</v>
      </c>
      <c r="B125" s="1">
        <f t="shared" ca="1" si="5"/>
        <v>33990</v>
      </c>
      <c r="C125" s="3">
        <f t="shared" ca="1" si="4"/>
        <v>93.123287671232873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79379</v>
      </c>
      <c r="B126" s="1">
        <f t="shared" ca="1" si="5"/>
        <v>34355</v>
      </c>
      <c r="C126" s="3">
        <f t="shared" ca="1" si="4"/>
        <v>94.123287671232873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79744</v>
      </c>
      <c r="B127" s="1">
        <f t="shared" ca="1" si="5"/>
        <v>34720</v>
      </c>
      <c r="C127" s="3">
        <f t="shared" ca="1" si="4"/>
        <v>95.123287671232873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80109</v>
      </c>
      <c r="B128" s="1">
        <f t="shared" ca="1" si="5"/>
        <v>35085</v>
      </c>
      <c r="C128" s="3">
        <f t="shared" ca="1" si="4"/>
        <v>96.123287671232873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80475</v>
      </c>
      <c r="B129" s="1">
        <f t="shared" ca="1" si="5"/>
        <v>35451</v>
      </c>
      <c r="C129" s="3">
        <f t="shared" ca="1" si="4"/>
        <v>97.126027397260273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80840</v>
      </c>
      <c r="B130" s="1">
        <f t="shared" ca="1" si="5"/>
        <v>35816</v>
      </c>
      <c r="C130" s="3">
        <f t="shared" ca="1" si="4"/>
        <v>98.126027397260273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81205</v>
      </c>
      <c r="B131" s="1">
        <f t="shared" ca="1" si="5"/>
        <v>36181</v>
      </c>
      <c r="C131" s="3">
        <f t="shared" ca="1" si="4"/>
        <v>99.126027397260273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81570</v>
      </c>
      <c r="B132" s="1">
        <f t="shared" ca="1" si="5"/>
        <v>36546</v>
      </c>
      <c r="C132" s="3">
        <f t="shared" ca="1" si="4"/>
        <v>100.12602739726027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81936</v>
      </c>
      <c r="B133" s="1">
        <f t="shared" ca="1" si="5"/>
        <v>36912</v>
      </c>
      <c r="C133" s="3">
        <f t="shared" ca="1" si="4"/>
        <v>101.12876712328767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82301</v>
      </c>
      <c r="B134" s="1">
        <f t="shared" ca="1" si="5"/>
        <v>37277</v>
      </c>
      <c r="C134" s="3">
        <f t="shared" ca="1" si="4"/>
        <v>102.12876712328767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82666</v>
      </c>
      <c r="B135" s="1">
        <f t="shared" ca="1" si="5"/>
        <v>37642</v>
      </c>
      <c r="C135" s="3">
        <f t="shared" ca="1" si="4"/>
        <v>103.12876712328767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83031</v>
      </c>
      <c r="B136" s="1">
        <f t="shared" ca="1" si="5"/>
        <v>38007</v>
      </c>
      <c r="C136" s="3">
        <f t="shared" ca="1" si="4"/>
        <v>104.12876712328767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83397</v>
      </c>
      <c r="B137" s="1">
        <f t="shared" ca="1" si="5"/>
        <v>38373</v>
      </c>
      <c r="C137" s="3">
        <f t="shared" ca="1" si="4"/>
        <v>105.13150684931507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83762</v>
      </c>
      <c r="B138" s="1">
        <f t="shared" ca="1" si="5"/>
        <v>38738</v>
      </c>
      <c r="C138" s="3">
        <f t="shared" ca="1" si="4"/>
        <v>106.13150684931507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84127</v>
      </c>
      <c r="B139" s="1">
        <f t="shared" ca="1" si="5"/>
        <v>39103</v>
      </c>
      <c r="C139" s="3">
        <f t="shared" ca="1" si="4"/>
        <v>107.13150684931507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84492</v>
      </c>
      <c r="B140" s="1">
        <f t="shared" ca="1" si="5"/>
        <v>39468</v>
      </c>
      <c r="C140" s="3">
        <f t="shared" ca="1" si="4"/>
        <v>108.13150684931507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84858</v>
      </c>
      <c r="B141" s="1">
        <f t="shared" ca="1" si="5"/>
        <v>39834</v>
      </c>
      <c r="C141" s="3">
        <f t="shared" ca="1" si="4"/>
        <v>109.13424657534246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85223</v>
      </c>
      <c r="B142" s="1">
        <f t="shared" ca="1" si="5"/>
        <v>40199</v>
      </c>
      <c r="C142" s="3">
        <f t="shared" ca="1" si="4"/>
        <v>110.13424657534246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85588</v>
      </c>
      <c r="B143" s="1">
        <f t="shared" ca="1" si="5"/>
        <v>40564</v>
      </c>
      <c r="C143" s="3">
        <f t="shared" ca="1" si="4"/>
        <v>111.13424657534246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85953</v>
      </c>
      <c r="B144" s="1">
        <f t="shared" ca="1" si="5"/>
        <v>40929</v>
      </c>
      <c r="C144" s="3">
        <f t="shared" ca="1" si="4"/>
        <v>112.13424657534246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86319</v>
      </c>
      <c r="B145" s="1">
        <f t="shared" ca="1" si="5"/>
        <v>41295</v>
      </c>
      <c r="C145" s="3">
        <f t="shared" ca="1" si="4"/>
        <v>113.13698630136986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86684</v>
      </c>
      <c r="B146" s="1">
        <f t="shared" ca="1" si="5"/>
        <v>41660</v>
      </c>
      <c r="C146" s="3">
        <f t="shared" ca="1" si="4"/>
        <v>114.13698630136986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87049</v>
      </c>
      <c r="B147" s="1">
        <f t="shared" ca="1" si="5"/>
        <v>42025</v>
      </c>
      <c r="C147" s="3">
        <f t="shared" ca="1" si="4"/>
        <v>115.13698630136986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87414</v>
      </c>
      <c r="B148" s="1">
        <f t="shared" ca="1" si="5"/>
        <v>42390</v>
      </c>
      <c r="C148" s="3">
        <f t="shared" ca="1" si="4"/>
        <v>116.13698630136986</v>
      </c>
      <c r="D148" s="3">
        <f t="shared" ca="1" si="7"/>
        <v>0</v>
      </c>
      <c r="E148" s="3"/>
    </row>
    <row r="149" spans="1:8" x14ac:dyDescent="0.25">
      <c r="A149" s="4">
        <f t="shared" ca="1" si="6"/>
        <v>87780</v>
      </c>
      <c r="B149" s="1">
        <f t="shared" ca="1" si="5"/>
        <v>42756</v>
      </c>
      <c r="C149" s="3">
        <f t="shared" ca="1" si="4"/>
        <v>117.13972602739726</v>
      </c>
      <c r="D149" s="3">
        <f t="shared" ca="1" si="7"/>
        <v>0</v>
      </c>
      <c r="E149" s="3"/>
    </row>
    <row r="150" spans="1:8" x14ac:dyDescent="0.25">
      <c r="A150" s="4">
        <f t="shared" ca="1" si="6"/>
        <v>88145</v>
      </c>
      <c r="B150" s="1">
        <f t="shared" ca="1" si="5"/>
        <v>43121</v>
      </c>
      <c r="C150" s="3">
        <f t="shared" ca="1" si="4"/>
        <v>118.13972602739726</v>
      </c>
      <c r="D150" s="3">
        <f t="shared" ca="1" si="7"/>
        <v>0</v>
      </c>
      <c r="E150" s="3"/>
    </row>
    <row r="151" spans="1:8" x14ac:dyDescent="0.25">
      <c r="A151" s="4">
        <f t="shared" ca="1" si="6"/>
        <v>88510</v>
      </c>
      <c r="B151" s="1">
        <f t="shared" ca="1" si="5"/>
        <v>43486</v>
      </c>
      <c r="C151" s="3">
        <f t="shared" ca="1" si="4"/>
        <v>119.13972602739726</v>
      </c>
      <c r="D151" s="3">
        <f t="shared" ca="1" si="7"/>
        <v>0</v>
      </c>
      <c r="E151" s="3"/>
    </row>
    <row r="152" spans="1:8" x14ac:dyDescent="0.25">
      <c r="A152" s="4">
        <f t="shared" ca="1" si="6"/>
        <v>88875</v>
      </c>
      <c r="B152" s="1">
        <f t="shared" ca="1" si="5"/>
        <v>43851</v>
      </c>
      <c r="C152" s="3">
        <f t="shared" ca="1" si="4"/>
        <v>120.13972602739726</v>
      </c>
      <c r="D152" s="3">
        <f t="shared" ca="1" si="7"/>
        <v>0</v>
      </c>
      <c r="E152" s="3"/>
    </row>
    <row r="153" spans="1:8" x14ac:dyDescent="0.25">
      <c r="A153" s="4">
        <f t="shared" ca="1" si="6"/>
        <v>89241</v>
      </c>
      <c r="B153" s="1">
        <f t="shared" ca="1" si="5"/>
        <v>44217</v>
      </c>
      <c r="C153" s="3">
        <f t="shared" ca="1" si="4"/>
        <v>121.14246575342466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89606</v>
      </c>
      <c r="B154" s="1">
        <f t="shared" ca="1" si="5"/>
        <v>44582</v>
      </c>
      <c r="C154" s="3">
        <f t="shared" ca="1" si="4"/>
        <v>122.14246575342466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14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13" priority="2" operator="containsText" text="DATA NON GESTIBILE">
      <formula>NOT(ISERROR(SEARCH("DATA NON GESTIBILE",C15)))</formula>
    </cfRule>
  </conditionalFormatting>
  <conditionalFormatting sqref="C22 C24">
    <cfRule type="containsText" dxfId="12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1E95-C67C-4875-A53E-3077A099E283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MAIN!E12</f>
        <v>95.78</v>
      </c>
      <c r="C3" s="11" t="s">
        <v>19</v>
      </c>
      <c r="G3" s="25" t="str">
        <f>A26</f>
        <v>TIR netto</v>
      </c>
      <c r="H3" s="26">
        <f ca="1">B26</f>
        <v>2.2369351983070381E-2</v>
      </c>
    </row>
    <row r="4" spans="1:16" x14ac:dyDescent="0.25">
      <c r="A4" s="14" t="s">
        <v>3</v>
      </c>
      <c r="B4" s="29">
        <f>MAIN!F12</f>
        <v>2000</v>
      </c>
      <c r="C4" s="11" t="s">
        <v>20</v>
      </c>
    </row>
    <row r="5" spans="1:16" x14ac:dyDescent="0.25">
      <c r="A5" s="5" t="s">
        <v>2</v>
      </c>
      <c r="B5" s="1">
        <f>B3*B4/100</f>
        <v>1915.6</v>
      </c>
      <c r="C5" s="11" t="s">
        <v>7</v>
      </c>
    </row>
    <row r="6" spans="1:16" x14ac:dyDescent="0.25">
      <c r="A6" s="14" t="s">
        <v>4</v>
      </c>
      <c r="B6" s="30">
        <f>MAIN!G12</f>
        <v>1.2999999999999999E-2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0">
        <f>MAIN!H12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26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1.2999999999999999E-2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2.6168999999999887E-2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MAIN!I12</f>
        <v>46326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MAIN!J12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3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11.254794520547945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0.43287671232876712</v>
      </c>
      <c r="D18" s="21"/>
      <c r="J18" s="13"/>
      <c r="N18" s="5"/>
    </row>
    <row r="19" spans="1:16" x14ac:dyDescent="0.25">
      <c r="A19" s="5" t="s">
        <v>13</v>
      </c>
      <c r="B19" s="29">
        <f>MAIN!K12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MAIN!L12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MAIN!M12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2.2369351983070381E-2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155.00205479452075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94" si="0">B31/365</f>
        <v>0</v>
      </c>
      <c r="D31" s="3">
        <f ca="1">-(B5+B19+B17*B23)</f>
        <v>-1925.4479452054793</v>
      </c>
      <c r="E31" s="3"/>
      <c r="G31" s="5"/>
      <c r="H31" s="5"/>
      <c r="I31" s="5"/>
    </row>
    <row r="32" spans="1:16" x14ac:dyDescent="0.25">
      <c r="A32" s="4">
        <f ca="1">COUPNCD(B15,B13,B7)</f>
        <v>45230</v>
      </c>
      <c r="B32" s="1">
        <f t="shared" ref="B32:B95" ca="1" si="1">DATEDIF($B$15,A32,"d")</f>
        <v>206</v>
      </c>
      <c r="C32" s="3">
        <f t="shared" ca="1" si="0"/>
        <v>0.56438356164383563</v>
      </c>
      <c r="D32" s="3">
        <f ca="1">IF(A32=$B$13,$B$4-MAX(0,$B$4-$B$3*$B$4/100)*$B$22+$B$10*$B$23,IF(A32&gt;$B$13,0,$B$10*$B$23))</f>
        <v>22.75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45596</v>
      </c>
      <c r="B33" s="1">
        <f t="shared" ca="1" si="1"/>
        <v>572</v>
      </c>
      <c r="C33" s="3">
        <f t="shared" ca="1" si="0"/>
        <v>1.5671232876712329</v>
      </c>
      <c r="D33" s="3">
        <f t="shared" ref="D33:D96" ca="1" si="3">IF(A33=$B$13,$B$4-MAX(0,$B$4-$B$3*$B$4/100)*$B$22+$B$10*$B$23,IF(A33&gt;$B$13,0,$B$10*$B$23))</f>
        <v>22.75</v>
      </c>
      <c r="E33" s="3"/>
      <c r="G33" s="9"/>
      <c r="H33" s="3"/>
      <c r="I33" s="8"/>
    </row>
    <row r="34" spans="1:9" x14ac:dyDescent="0.25">
      <c r="A34" s="4">
        <f t="shared" ca="1" si="2"/>
        <v>45961</v>
      </c>
      <c r="B34" s="1">
        <f t="shared" ca="1" si="1"/>
        <v>937</v>
      </c>
      <c r="C34" s="3">
        <f t="shared" ca="1" si="0"/>
        <v>2.5671232876712327</v>
      </c>
      <c r="D34" s="3">
        <f t="shared" ca="1" si="3"/>
        <v>22.75</v>
      </c>
      <c r="E34" s="3"/>
      <c r="G34" s="9"/>
      <c r="H34" s="3"/>
      <c r="I34" s="8"/>
    </row>
    <row r="35" spans="1:9" x14ac:dyDescent="0.25">
      <c r="A35" s="4">
        <f t="shared" ca="1" si="2"/>
        <v>46326</v>
      </c>
      <c r="B35" s="1">
        <f t="shared" ca="1" si="1"/>
        <v>1302</v>
      </c>
      <c r="C35" s="3">
        <f t="shared" ca="1" si="0"/>
        <v>3.5671232876712327</v>
      </c>
      <c r="D35" s="3">
        <f t="shared" ca="1" si="3"/>
        <v>2012.2</v>
      </c>
      <c r="E35" s="3"/>
      <c r="G35" s="9"/>
      <c r="H35" s="3"/>
      <c r="I35" s="8"/>
    </row>
    <row r="36" spans="1:9" x14ac:dyDescent="0.25">
      <c r="A36" s="4">
        <f t="shared" ca="1" si="2"/>
        <v>46691</v>
      </c>
      <c r="B36" s="1">
        <f t="shared" ca="1" si="1"/>
        <v>1667</v>
      </c>
      <c r="C36" s="3">
        <f t="shared" ca="1" si="0"/>
        <v>4.5671232876712331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47057</v>
      </c>
      <c r="B37" s="1">
        <f t="shared" ca="1" si="1"/>
        <v>2033</v>
      </c>
      <c r="C37" s="3">
        <f t="shared" ca="1" si="0"/>
        <v>5.5698630136986305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47422</v>
      </c>
      <c r="B38" s="1">
        <f t="shared" ca="1" si="1"/>
        <v>2398</v>
      </c>
      <c r="C38" s="3">
        <f t="shared" ca="1" si="0"/>
        <v>6.5698630136986305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47787</v>
      </c>
      <c r="B39" s="1">
        <f t="shared" ca="1" si="1"/>
        <v>2763</v>
      </c>
      <c r="C39" s="3">
        <f t="shared" ca="1" si="0"/>
        <v>7.5698630136986305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48152</v>
      </c>
      <c r="B40" s="1">
        <f t="shared" ca="1" si="1"/>
        <v>3128</v>
      </c>
      <c r="C40" s="3">
        <f t="shared" ca="1" si="0"/>
        <v>8.5698630136986296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48518</v>
      </c>
      <c r="B41" s="1">
        <f t="shared" ca="1" si="1"/>
        <v>3494</v>
      </c>
      <c r="C41" s="3">
        <f t="shared" ca="1" si="0"/>
        <v>9.5726027397260278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48883</v>
      </c>
      <c r="B42" s="1">
        <f t="shared" ca="1" si="1"/>
        <v>3859</v>
      </c>
      <c r="C42" s="3">
        <f t="shared" ca="1" si="0"/>
        <v>10.572602739726028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49248</v>
      </c>
      <c r="B43" s="1">
        <f t="shared" ca="1" si="1"/>
        <v>4224</v>
      </c>
      <c r="C43" s="3">
        <f t="shared" ca="1" si="0"/>
        <v>11.572602739726028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49613</v>
      </c>
      <c r="B44" s="1">
        <f t="shared" ca="1" si="1"/>
        <v>4589</v>
      </c>
      <c r="C44" s="3">
        <f t="shared" ca="1" si="0"/>
        <v>12.572602739726028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49979</v>
      </c>
      <c r="B45" s="1">
        <f t="shared" ca="1" si="1"/>
        <v>4955</v>
      </c>
      <c r="C45" s="3">
        <f t="shared" ca="1" si="0"/>
        <v>13.575342465753424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50344</v>
      </c>
      <c r="B46" s="1">
        <f t="shared" ca="1" si="1"/>
        <v>5320</v>
      </c>
      <c r="C46" s="3">
        <f t="shared" ca="1" si="0"/>
        <v>14.575342465753424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50709</v>
      </c>
      <c r="B47" s="1">
        <f t="shared" ca="1" si="1"/>
        <v>5685</v>
      </c>
      <c r="C47" s="3">
        <f t="shared" ca="1" si="0"/>
        <v>15.575342465753424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51074</v>
      </c>
      <c r="B48" s="1">
        <f t="shared" ca="1" si="1"/>
        <v>6050</v>
      </c>
      <c r="C48" s="3">
        <f t="shared" ca="1" si="0"/>
        <v>16.575342465753426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51440</v>
      </c>
      <c r="B49" s="1">
        <f t="shared" ca="1" si="1"/>
        <v>6416</v>
      </c>
      <c r="C49" s="3">
        <f t="shared" ca="1" si="0"/>
        <v>17.578082191780823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51805</v>
      </c>
      <c r="B50" s="1">
        <f t="shared" ca="1" si="1"/>
        <v>6781</v>
      </c>
      <c r="C50" s="3">
        <f t="shared" ca="1" si="0"/>
        <v>18.578082191780823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52170</v>
      </c>
      <c r="B51" s="1">
        <f t="shared" ca="1" si="1"/>
        <v>7146</v>
      </c>
      <c r="C51" s="3">
        <f t="shared" ca="1" si="0"/>
        <v>19.578082191780823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52535</v>
      </c>
      <c r="B52" s="1">
        <f t="shared" ca="1" si="1"/>
        <v>7511</v>
      </c>
      <c r="C52" s="3">
        <f t="shared" ca="1" si="0"/>
        <v>20.578082191780823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52901</v>
      </c>
      <c r="B53" s="1">
        <f t="shared" ca="1" si="1"/>
        <v>7877</v>
      </c>
      <c r="C53" s="3">
        <f t="shared" ca="1" si="0"/>
        <v>21.580821917808219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53266</v>
      </c>
      <c r="B54" s="1">
        <f t="shared" ca="1" si="1"/>
        <v>8242</v>
      </c>
      <c r="C54" s="3">
        <f t="shared" ca="1" si="0"/>
        <v>22.580821917808219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53631</v>
      </c>
      <c r="B55" s="1">
        <f t="shared" ca="1" si="1"/>
        <v>8607</v>
      </c>
      <c r="C55" s="3">
        <f t="shared" ca="1" si="0"/>
        <v>23.580821917808219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53996</v>
      </c>
      <c r="B56" s="1">
        <f t="shared" ca="1" si="1"/>
        <v>8972</v>
      </c>
      <c r="C56" s="3">
        <f t="shared" ca="1" si="0"/>
        <v>24.580821917808219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54362</v>
      </c>
      <c r="B57" s="1">
        <f t="shared" ca="1" si="1"/>
        <v>9338</v>
      </c>
      <c r="C57" s="3">
        <f t="shared" ca="1" si="0"/>
        <v>25.583561643835615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54727</v>
      </c>
      <c r="B58" s="1">
        <f t="shared" ca="1" si="1"/>
        <v>9703</v>
      </c>
      <c r="C58" s="3">
        <f t="shared" ca="1" si="0"/>
        <v>26.583561643835615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55092</v>
      </c>
      <c r="B59" s="1">
        <f t="shared" ca="1" si="1"/>
        <v>10068</v>
      </c>
      <c r="C59" s="3">
        <f t="shared" ca="1" si="0"/>
        <v>27.583561643835615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55457</v>
      </c>
      <c r="B60" s="1">
        <f t="shared" ca="1" si="1"/>
        <v>10433</v>
      </c>
      <c r="C60" s="3">
        <f t="shared" ca="1" si="0"/>
        <v>28.583561643835615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55823</v>
      </c>
      <c r="B61" s="1">
        <f t="shared" ca="1" si="1"/>
        <v>10799</v>
      </c>
      <c r="C61" s="3">
        <f t="shared" ca="1" si="0"/>
        <v>29.586301369863012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56188</v>
      </c>
      <c r="B62" s="1">
        <f t="shared" ca="1" si="1"/>
        <v>11164</v>
      </c>
      <c r="C62" s="3">
        <f t="shared" ca="1" si="0"/>
        <v>30.586301369863012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56553</v>
      </c>
      <c r="B63" s="1">
        <f t="shared" ca="1" si="1"/>
        <v>11529</v>
      </c>
      <c r="C63" s="3">
        <f t="shared" ca="1" si="0"/>
        <v>31.586301369863012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56918</v>
      </c>
      <c r="B64" s="1">
        <f t="shared" ca="1" si="1"/>
        <v>11894</v>
      </c>
      <c r="C64" s="3">
        <f t="shared" ca="1" si="0"/>
        <v>32.586301369863016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57284</v>
      </c>
      <c r="B65" s="1">
        <f t="shared" ca="1" si="1"/>
        <v>12260</v>
      </c>
      <c r="C65" s="3">
        <f t="shared" ca="1" si="0"/>
        <v>33.589041095890408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57649</v>
      </c>
      <c r="B66" s="1">
        <f t="shared" ca="1" si="1"/>
        <v>12625</v>
      </c>
      <c r="C66" s="3">
        <f t="shared" ca="1" si="0"/>
        <v>34.589041095890408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58014</v>
      </c>
      <c r="B67" s="1">
        <f t="shared" ca="1" si="1"/>
        <v>12990</v>
      </c>
      <c r="C67" s="3">
        <f t="shared" ca="1" si="0"/>
        <v>35.589041095890408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58379</v>
      </c>
      <c r="B68" s="1">
        <f t="shared" ca="1" si="1"/>
        <v>13355</v>
      </c>
      <c r="C68" s="3">
        <f t="shared" ca="1" si="0"/>
        <v>36.589041095890408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58745</v>
      </c>
      <c r="B69" s="1">
        <f t="shared" ca="1" si="1"/>
        <v>13721</v>
      </c>
      <c r="C69" s="3">
        <f t="shared" ca="1" si="0"/>
        <v>37.591780821917808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59110</v>
      </c>
      <c r="B70" s="1">
        <f t="shared" ca="1" si="1"/>
        <v>14086</v>
      </c>
      <c r="C70" s="3">
        <f t="shared" ca="1" si="0"/>
        <v>38.591780821917808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59475</v>
      </c>
      <c r="B71" s="1">
        <f t="shared" ca="1" si="1"/>
        <v>14451</v>
      </c>
      <c r="C71" s="3">
        <f t="shared" ca="1" si="0"/>
        <v>39.591780821917808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59840</v>
      </c>
      <c r="B72" s="1">
        <f t="shared" ca="1" si="1"/>
        <v>14816</v>
      </c>
      <c r="C72" s="3">
        <f t="shared" ca="1" si="0"/>
        <v>40.591780821917808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60206</v>
      </c>
      <c r="B73" s="1">
        <f t="shared" ca="1" si="1"/>
        <v>15182</v>
      </c>
      <c r="C73" s="3">
        <f t="shared" ca="1" si="0"/>
        <v>41.594520547945208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60571</v>
      </c>
      <c r="B74" s="1">
        <f t="shared" ca="1" si="1"/>
        <v>15547</v>
      </c>
      <c r="C74" s="3">
        <f t="shared" ca="1" si="0"/>
        <v>42.594520547945208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60936</v>
      </c>
      <c r="B75" s="1">
        <f t="shared" ca="1" si="1"/>
        <v>15912</v>
      </c>
      <c r="C75" s="3">
        <f t="shared" ca="1" si="0"/>
        <v>43.594520547945208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61301</v>
      </c>
      <c r="B76" s="1">
        <f t="shared" ca="1" si="1"/>
        <v>16277</v>
      </c>
      <c r="C76" s="3">
        <f t="shared" ca="1" si="0"/>
        <v>44.594520547945208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61667</v>
      </c>
      <c r="B77" s="1">
        <f t="shared" ca="1" si="1"/>
        <v>16643</v>
      </c>
      <c r="C77" s="3">
        <f t="shared" ca="1" si="0"/>
        <v>45.597260273972601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62032</v>
      </c>
      <c r="B78" s="1">
        <f t="shared" ca="1" si="1"/>
        <v>17008</v>
      </c>
      <c r="C78" s="3">
        <f t="shared" ca="1" si="0"/>
        <v>46.597260273972601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62397</v>
      </c>
      <c r="B79" s="1">
        <f t="shared" ca="1" si="1"/>
        <v>17373</v>
      </c>
      <c r="C79" s="3">
        <f t="shared" ca="1" si="0"/>
        <v>47.597260273972601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62762</v>
      </c>
      <c r="B80" s="1">
        <f t="shared" ca="1" si="1"/>
        <v>17738</v>
      </c>
      <c r="C80" s="3">
        <f t="shared" ca="1" si="0"/>
        <v>48.597260273972601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63128</v>
      </c>
      <c r="B81" s="1">
        <f t="shared" ca="1" si="1"/>
        <v>18104</v>
      </c>
      <c r="C81" s="3">
        <f t="shared" ca="1" si="0"/>
        <v>49.6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63493</v>
      </c>
      <c r="B82" s="1">
        <f t="shared" ca="1" si="1"/>
        <v>18469</v>
      </c>
      <c r="C82" s="3">
        <f t="shared" ca="1" si="0"/>
        <v>50.6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63858</v>
      </c>
      <c r="B83" s="1">
        <f t="shared" ca="1" si="1"/>
        <v>18834</v>
      </c>
      <c r="C83" s="3">
        <f t="shared" ca="1" si="0"/>
        <v>51.6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64223</v>
      </c>
      <c r="B84" s="1">
        <f t="shared" ca="1" si="1"/>
        <v>19199</v>
      </c>
      <c r="C84" s="3">
        <f t="shared" ca="1" si="0"/>
        <v>52.6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64589</v>
      </c>
      <c r="B85" s="1">
        <f t="shared" ca="1" si="1"/>
        <v>19565</v>
      </c>
      <c r="C85" s="3">
        <f t="shared" ca="1" si="0"/>
        <v>53.602739726027394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64954</v>
      </c>
      <c r="B86" s="1">
        <f t="shared" ca="1" si="1"/>
        <v>19930</v>
      </c>
      <c r="C86" s="3">
        <f t="shared" ca="1" si="0"/>
        <v>54.602739726027394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65319</v>
      </c>
      <c r="B87" s="1">
        <f t="shared" ca="1" si="1"/>
        <v>20295</v>
      </c>
      <c r="C87" s="3">
        <f t="shared" ca="1" si="0"/>
        <v>55.602739726027394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65684</v>
      </c>
      <c r="B88" s="1">
        <f t="shared" ca="1" si="1"/>
        <v>20660</v>
      </c>
      <c r="C88" s="3">
        <f t="shared" ca="1" si="0"/>
        <v>56.602739726027394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66050</v>
      </c>
      <c r="B89" s="1">
        <f t="shared" ca="1" si="1"/>
        <v>21026</v>
      </c>
      <c r="C89" s="3">
        <f t="shared" ca="1" si="0"/>
        <v>57.605479452054794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66415</v>
      </c>
      <c r="B90" s="1">
        <f t="shared" ca="1" si="1"/>
        <v>21391</v>
      </c>
      <c r="C90" s="3">
        <f t="shared" ca="1" si="0"/>
        <v>58.605479452054794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66780</v>
      </c>
      <c r="B91" s="1">
        <f t="shared" ca="1" si="1"/>
        <v>21756</v>
      </c>
      <c r="C91" s="3">
        <f t="shared" ca="1" si="0"/>
        <v>59.605479452054794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67145</v>
      </c>
      <c r="B92" s="1">
        <f t="shared" ca="1" si="1"/>
        <v>22121</v>
      </c>
      <c r="C92" s="3">
        <f t="shared" ca="1" si="0"/>
        <v>60.605479452054794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67511</v>
      </c>
      <c r="B93" s="1">
        <f t="shared" ca="1" si="1"/>
        <v>22487</v>
      </c>
      <c r="C93" s="3">
        <f t="shared" ca="1" si="0"/>
        <v>61.608219178082194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67876</v>
      </c>
      <c r="B94" s="1">
        <f t="shared" ca="1" si="1"/>
        <v>22852</v>
      </c>
      <c r="C94" s="3">
        <f t="shared" ca="1" si="0"/>
        <v>62.608219178082194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68241</v>
      </c>
      <c r="B95" s="1">
        <f t="shared" ca="1" si="1"/>
        <v>23217</v>
      </c>
      <c r="C95" s="3">
        <f t="shared" ref="C95:C154" ca="1" si="4">B95/365</f>
        <v>63.608219178082194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68606</v>
      </c>
      <c r="B96" s="1">
        <f t="shared" ref="B96:B154" ca="1" si="5">DATEDIF($B$15,A96,"d")</f>
        <v>23582</v>
      </c>
      <c r="C96" s="3">
        <f t="shared" ca="1" si="4"/>
        <v>64.608219178082194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68972</v>
      </c>
      <c r="B97" s="1">
        <f t="shared" ca="1" si="5"/>
        <v>23948</v>
      </c>
      <c r="C97" s="3">
        <f t="shared" ca="1" si="4"/>
        <v>65.610958904109594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69337</v>
      </c>
      <c r="B98" s="1">
        <f t="shared" ca="1" si="5"/>
        <v>24313</v>
      </c>
      <c r="C98" s="3">
        <f t="shared" ca="1" si="4"/>
        <v>66.610958904109594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69702</v>
      </c>
      <c r="B99" s="1">
        <f t="shared" ca="1" si="5"/>
        <v>24678</v>
      </c>
      <c r="C99" s="3">
        <f t="shared" ca="1" si="4"/>
        <v>67.610958904109594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70067</v>
      </c>
      <c r="B100" s="1">
        <f t="shared" ca="1" si="5"/>
        <v>25043</v>
      </c>
      <c r="C100" s="3">
        <f t="shared" ca="1" si="4"/>
        <v>68.610958904109594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70433</v>
      </c>
      <c r="B101" s="1">
        <f t="shared" ca="1" si="5"/>
        <v>25409</v>
      </c>
      <c r="C101" s="3">
        <f t="shared" ca="1" si="4"/>
        <v>69.61369863013698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70798</v>
      </c>
      <c r="B102" s="1">
        <f t="shared" ca="1" si="5"/>
        <v>25774</v>
      </c>
      <c r="C102" s="3">
        <f t="shared" ca="1" si="4"/>
        <v>70.61369863013698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71163</v>
      </c>
      <c r="B103" s="1">
        <f t="shared" ca="1" si="5"/>
        <v>26139</v>
      </c>
      <c r="C103" s="3">
        <f t="shared" ca="1" si="4"/>
        <v>71.61369863013698</v>
      </c>
      <c r="D103" s="3">
        <f t="shared" ca="1" si="7"/>
        <v>0</v>
      </c>
      <c r="E103" s="3"/>
    </row>
    <row r="104" spans="1:8" x14ac:dyDescent="0.25">
      <c r="A104" s="4">
        <f t="shared" ca="1" si="6"/>
        <v>71528</v>
      </c>
      <c r="B104" s="1">
        <f t="shared" ca="1" si="5"/>
        <v>26504</v>
      </c>
      <c r="C104" s="3">
        <f t="shared" ca="1" si="4"/>
        <v>72.61369863013698</v>
      </c>
      <c r="D104" s="3">
        <f t="shared" ca="1" si="7"/>
        <v>0</v>
      </c>
      <c r="E104" s="3"/>
    </row>
    <row r="105" spans="1:8" x14ac:dyDescent="0.25">
      <c r="A105" s="4">
        <f t="shared" ca="1" si="6"/>
        <v>71894</v>
      </c>
      <c r="B105" s="1">
        <f t="shared" ca="1" si="5"/>
        <v>26870</v>
      </c>
      <c r="C105" s="3">
        <f t="shared" ca="1" si="4"/>
        <v>73.61643835616438</v>
      </c>
      <c r="D105" s="3">
        <f t="shared" ca="1" si="7"/>
        <v>0</v>
      </c>
      <c r="E105" s="3"/>
    </row>
    <row r="106" spans="1:8" x14ac:dyDescent="0.25">
      <c r="A106" s="4">
        <f t="shared" ca="1" si="6"/>
        <v>72259</v>
      </c>
      <c r="B106" s="1">
        <f t="shared" ca="1" si="5"/>
        <v>27235</v>
      </c>
      <c r="C106" s="3">
        <f t="shared" ca="1" si="4"/>
        <v>74.61643835616438</v>
      </c>
      <c r="D106" s="3">
        <f t="shared" ca="1" si="7"/>
        <v>0</v>
      </c>
      <c r="E106" s="3"/>
    </row>
    <row r="107" spans="1:8" x14ac:dyDescent="0.25">
      <c r="A107" s="4">
        <f t="shared" ca="1" si="6"/>
        <v>72624</v>
      </c>
      <c r="B107" s="1">
        <f t="shared" ca="1" si="5"/>
        <v>27600</v>
      </c>
      <c r="C107" s="3">
        <f t="shared" ca="1" si="4"/>
        <v>75.61643835616438</v>
      </c>
      <c r="D107" s="3">
        <f t="shared" ca="1" si="7"/>
        <v>0</v>
      </c>
      <c r="E107" s="3"/>
    </row>
    <row r="108" spans="1:8" x14ac:dyDescent="0.25">
      <c r="A108" s="4">
        <f t="shared" ca="1" si="6"/>
        <v>72989</v>
      </c>
      <c r="B108" s="1">
        <f t="shared" ca="1" si="5"/>
        <v>27965</v>
      </c>
      <c r="C108" s="3">
        <f t="shared" ca="1" si="4"/>
        <v>76.61643835616438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73354</v>
      </c>
      <c r="B109" s="1">
        <f t="shared" ca="1" si="5"/>
        <v>28330</v>
      </c>
      <c r="C109" s="3">
        <f t="shared" ca="1" si="4"/>
        <v>77.61643835616438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73719</v>
      </c>
      <c r="B110" s="1">
        <f t="shared" ca="1" si="5"/>
        <v>28695</v>
      </c>
      <c r="C110" s="3">
        <f t="shared" ca="1" si="4"/>
        <v>78.61643835616438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74084</v>
      </c>
      <c r="B111" s="1">
        <f t="shared" ca="1" si="5"/>
        <v>29060</v>
      </c>
      <c r="C111" s="3">
        <f t="shared" ca="1" si="4"/>
        <v>79.61643835616438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74449</v>
      </c>
      <c r="B112" s="1">
        <f t="shared" ca="1" si="5"/>
        <v>29425</v>
      </c>
      <c r="C112" s="3">
        <f t="shared" ca="1" si="4"/>
        <v>80.61643835616438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74815</v>
      </c>
      <c r="B113" s="1">
        <f t="shared" ca="1" si="5"/>
        <v>29791</v>
      </c>
      <c r="C113" s="3">
        <f t="shared" ca="1" si="4"/>
        <v>81.61917808219178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75180</v>
      </c>
      <c r="B114" s="1">
        <f t="shared" ca="1" si="5"/>
        <v>30156</v>
      </c>
      <c r="C114" s="3">
        <f t="shared" ca="1" si="4"/>
        <v>82.61917808219178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75545</v>
      </c>
      <c r="B115" s="1">
        <f t="shared" ca="1" si="5"/>
        <v>30521</v>
      </c>
      <c r="C115" s="3">
        <f t="shared" ca="1" si="4"/>
        <v>83.61917808219178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75910</v>
      </c>
      <c r="B116" s="1">
        <f t="shared" ca="1" si="5"/>
        <v>30886</v>
      </c>
      <c r="C116" s="3">
        <f t="shared" ca="1" si="4"/>
        <v>84.61917808219178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76276</v>
      </c>
      <c r="B117" s="1">
        <f t="shared" ca="1" si="5"/>
        <v>31252</v>
      </c>
      <c r="C117" s="3">
        <f t="shared" ca="1" si="4"/>
        <v>85.62191780821918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76641</v>
      </c>
      <c r="B118" s="1">
        <f t="shared" ca="1" si="5"/>
        <v>31617</v>
      </c>
      <c r="C118" s="3">
        <f t="shared" ca="1" si="4"/>
        <v>86.62191780821918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77006</v>
      </c>
      <c r="B119" s="1">
        <f t="shared" ca="1" si="5"/>
        <v>31982</v>
      </c>
      <c r="C119" s="3">
        <f t="shared" ca="1" si="4"/>
        <v>87.62191780821918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77371</v>
      </c>
      <c r="B120" s="1">
        <f t="shared" ca="1" si="5"/>
        <v>32347</v>
      </c>
      <c r="C120" s="3">
        <f t="shared" ca="1" si="4"/>
        <v>88.62191780821918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77737</v>
      </c>
      <c r="B121" s="1">
        <f t="shared" ca="1" si="5"/>
        <v>32713</v>
      </c>
      <c r="C121" s="3">
        <f t="shared" ca="1" si="4"/>
        <v>89.62465753424658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78102</v>
      </c>
      <c r="B122" s="1">
        <f t="shared" ca="1" si="5"/>
        <v>33078</v>
      </c>
      <c r="C122" s="3">
        <f t="shared" ca="1" si="4"/>
        <v>90.62465753424658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78467</v>
      </c>
      <c r="B123" s="1">
        <f t="shared" ca="1" si="5"/>
        <v>33443</v>
      </c>
      <c r="C123" s="3">
        <f t="shared" ca="1" si="4"/>
        <v>91.62465753424658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78832</v>
      </c>
      <c r="B124" s="1">
        <f t="shared" ca="1" si="5"/>
        <v>33808</v>
      </c>
      <c r="C124" s="3">
        <f t="shared" ca="1" si="4"/>
        <v>92.62465753424658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79198</v>
      </c>
      <c r="B125" s="1">
        <f t="shared" ca="1" si="5"/>
        <v>34174</v>
      </c>
      <c r="C125" s="3">
        <f t="shared" ca="1" si="4"/>
        <v>93.627397260273966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79563</v>
      </c>
      <c r="B126" s="1">
        <f t="shared" ca="1" si="5"/>
        <v>34539</v>
      </c>
      <c r="C126" s="3">
        <f t="shared" ca="1" si="4"/>
        <v>94.627397260273966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79928</v>
      </c>
      <c r="B127" s="1">
        <f t="shared" ca="1" si="5"/>
        <v>34904</v>
      </c>
      <c r="C127" s="3">
        <f t="shared" ca="1" si="4"/>
        <v>95.627397260273966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80293</v>
      </c>
      <c r="B128" s="1">
        <f t="shared" ca="1" si="5"/>
        <v>35269</v>
      </c>
      <c r="C128" s="3">
        <f t="shared" ca="1" si="4"/>
        <v>96.627397260273966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80659</v>
      </c>
      <c r="B129" s="1">
        <f t="shared" ca="1" si="5"/>
        <v>35635</v>
      </c>
      <c r="C129" s="3">
        <f t="shared" ca="1" si="4"/>
        <v>97.630136986301366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81024</v>
      </c>
      <c r="B130" s="1">
        <f t="shared" ca="1" si="5"/>
        <v>36000</v>
      </c>
      <c r="C130" s="3">
        <f t="shared" ca="1" si="4"/>
        <v>98.630136986301366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81389</v>
      </c>
      <c r="B131" s="1">
        <f t="shared" ca="1" si="5"/>
        <v>36365</v>
      </c>
      <c r="C131" s="3">
        <f t="shared" ca="1" si="4"/>
        <v>99.630136986301366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81754</v>
      </c>
      <c r="B132" s="1">
        <f t="shared" ca="1" si="5"/>
        <v>36730</v>
      </c>
      <c r="C132" s="3">
        <f t="shared" ca="1" si="4"/>
        <v>100.63013698630137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82120</v>
      </c>
      <c r="B133" s="1">
        <f t="shared" ca="1" si="5"/>
        <v>37096</v>
      </c>
      <c r="C133" s="3">
        <f t="shared" ca="1" si="4"/>
        <v>101.63287671232877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82485</v>
      </c>
      <c r="B134" s="1">
        <f t="shared" ca="1" si="5"/>
        <v>37461</v>
      </c>
      <c r="C134" s="3">
        <f t="shared" ca="1" si="4"/>
        <v>102.63287671232877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82850</v>
      </c>
      <c r="B135" s="1">
        <f t="shared" ca="1" si="5"/>
        <v>37826</v>
      </c>
      <c r="C135" s="3">
        <f t="shared" ca="1" si="4"/>
        <v>103.63287671232877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83215</v>
      </c>
      <c r="B136" s="1">
        <f t="shared" ca="1" si="5"/>
        <v>38191</v>
      </c>
      <c r="C136" s="3">
        <f t="shared" ca="1" si="4"/>
        <v>104.63287671232877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83581</v>
      </c>
      <c r="B137" s="1">
        <f t="shared" ca="1" si="5"/>
        <v>38557</v>
      </c>
      <c r="C137" s="3">
        <f t="shared" ca="1" si="4"/>
        <v>105.63561643835617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83946</v>
      </c>
      <c r="B138" s="1">
        <f t="shared" ca="1" si="5"/>
        <v>38922</v>
      </c>
      <c r="C138" s="3">
        <f t="shared" ca="1" si="4"/>
        <v>106.63561643835617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84311</v>
      </c>
      <c r="B139" s="1">
        <f t="shared" ca="1" si="5"/>
        <v>39287</v>
      </c>
      <c r="C139" s="3">
        <f t="shared" ca="1" si="4"/>
        <v>107.63561643835617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84676</v>
      </c>
      <c r="B140" s="1">
        <f t="shared" ca="1" si="5"/>
        <v>39652</v>
      </c>
      <c r="C140" s="3">
        <f t="shared" ca="1" si="4"/>
        <v>108.63561643835617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85042</v>
      </c>
      <c r="B141" s="1">
        <f t="shared" ca="1" si="5"/>
        <v>40018</v>
      </c>
      <c r="C141" s="3">
        <f t="shared" ca="1" si="4"/>
        <v>109.63835616438357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85407</v>
      </c>
      <c r="B142" s="1">
        <f t="shared" ca="1" si="5"/>
        <v>40383</v>
      </c>
      <c r="C142" s="3">
        <f t="shared" ca="1" si="4"/>
        <v>110.63835616438357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85772</v>
      </c>
      <c r="B143" s="1">
        <f t="shared" ca="1" si="5"/>
        <v>40748</v>
      </c>
      <c r="C143" s="3">
        <f t="shared" ca="1" si="4"/>
        <v>111.63835616438357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86137</v>
      </c>
      <c r="B144" s="1">
        <f t="shared" ca="1" si="5"/>
        <v>41113</v>
      </c>
      <c r="C144" s="3">
        <f t="shared" ca="1" si="4"/>
        <v>112.63835616438357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86503</v>
      </c>
      <c r="B145" s="1">
        <f t="shared" ca="1" si="5"/>
        <v>41479</v>
      </c>
      <c r="C145" s="3">
        <f t="shared" ca="1" si="4"/>
        <v>113.64109589041095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86868</v>
      </c>
      <c r="B146" s="1">
        <f t="shared" ca="1" si="5"/>
        <v>41844</v>
      </c>
      <c r="C146" s="3">
        <f t="shared" ca="1" si="4"/>
        <v>114.64109589041095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87233</v>
      </c>
      <c r="B147" s="1">
        <f t="shared" ca="1" si="5"/>
        <v>42209</v>
      </c>
      <c r="C147" s="3">
        <f t="shared" ca="1" si="4"/>
        <v>115.64109589041095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87598</v>
      </c>
      <c r="B148" s="1">
        <f t="shared" ca="1" si="5"/>
        <v>42574</v>
      </c>
      <c r="C148" s="3">
        <f t="shared" ca="1" si="4"/>
        <v>116.64109589041095</v>
      </c>
      <c r="D148" s="3">
        <f t="shared" ca="1" si="7"/>
        <v>0</v>
      </c>
      <c r="E148" s="3"/>
    </row>
    <row r="149" spans="1:8" x14ac:dyDescent="0.25">
      <c r="A149" s="4">
        <f t="shared" ca="1" si="6"/>
        <v>87964</v>
      </c>
      <c r="B149" s="1">
        <f t="shared" ca="1" si="5"/>
        <v>42940</v>
      </c>
      <c r="C149" s="3">
        <f t="shared" ca="1" si="4"/>
        <v>117.64383561643835</v>
      </c>
      <c r="D149" s="3">
        <f t="shared" ca="1" si="7"/>
        <v>0</v>
      </c>
      <c r="E149" s="3"/>
    </row>
    <row r="150" spans="1:8" x14ac:dyDescent="0.25">
      <c r="A150" s="4">
        <f t="shared" ca="1" si="6"/>
        <v>88329</v>
      </c>
      <c r="B150" s="1">
        <f t="shared" ca="1" si="5"/>
        <v>43305</v>
      </c>
      <c r="C150" s="3">
        <f t="shared" ca="1" si="4"/>
        <v>118.64383561643835</v>
      </c>
      <c r="D150" s="3">
        <f t="shared" ca="1" si="7"/>
        <v>0</v>
      </c>
      <c r="E150" s="3"/>
    </row>
    <row r="151" spans="1:8" x14ac:dyDescent="0.25">
      <c r="A151" s="4">
        <f t="shared" ca="1" si="6"/>
        <v>88694</v>
      </c>
      <c r="B151" s="1">
        <f t="shared" ca="1" si="5"/>
        <v>43670</v>
      </c>
      <c r="C151" s="3">
        <f t="shared" ca="1" si="4"/>
        <v>119.64383561643835</v>
      </c>
      <c r="D151" s="3">
        <f t="shared" ca="1" si="7"/>
        <v>0</v>
      </c>
      <c r="E151" s="3"/>
    </row>
    <row r="152" spans="1:8" x14ac:dyDescent="0.25">
      <c r="A152" s="4">
        <f t="shared" ca="1" si="6"/>
        <v>89059</v>
      </c>
      <c r="B152" s="1">
        <f t="shared" ca="1" si="5"/>
        <v>44035</v>
      </c>
      <c r="C152" s="3">
        <f t="shared" ca="1" si="4"/>
        <v>120.64383561643835</v>
      </c>
      <c r="D152" s="3">
        <f t="shared" ca="1" si="7"/>
        <v>0</v>
      </c>
      <c r="E152" s="3"/>
    </row>
    <row r="153" spans="1:8" x14ac:dyDescent="0.25">
      <c r="A153" s="4">
        <f t="shared" ca="1" si="6"/>
        <v>89425</v>
      </c>
      <c r="B153" s="1">
        <f t="shared" ca="1" si="5"/>
        <v>44401</v>
      </c>
      <c r="C153" s="3">
        <f t="shared" ca="1" si="4"/>
        <v>121.64657534246575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89790</v>
      </c>
      <c r="B154" s="1">
        <f t="shared" ca="1" si="5"/>
        <v>44766</v>
      </c>
      <c r="C154" s="3">
        <f t="shared" ca="1" si="4"/>
        <v>122.64657534246575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11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10" priority="2" operator="containsText" text="DATA NON GESTIBILE">
      <formula>NOT(ISERROR(SEARCH("DATA NON GESTIBILE",C15)))</formula>
    </cfRule>
  </conditionalFormatting>
  <conditionalFormatting sqref="C22 C24">
    <cfRule type="containsText" dxfId="9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2545-9415-4AB5-8BFA-5D2313AA3973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MAIN!E13</f>
        <v>95.69</v>
      </c>
      <c r="C3" s="11" t="s">
        <v>19</v>
      </c>
      <c r="G3" s="25" t="str">
        <f>A26</f>
        <v>TIR netto</v>
      </c>
      <c r="H3" s="26">
        <f ca="1">B26</f>
        <v>2.3116341233253481E-2</v>
      </c>
    </row>
    <row r="4" spans="1:16" x14ac:dyDescent="0.25">
      <c r="A4" s="14" t="s">
        <v>3</v>
      </c>
      <c r="B4" s="29">
        <f>MAIN!F13</f>
        <v>2000</v>
      </c>
      <c r="C4" s="11" t="s">
        <v>20</v>
      </c>
    </row>
    <row r="5" spans="1:16" x14ac:dyDescent="0.25">
      <c r="A5" s="5" t="s">
        <v>2</v>
      </c>
      <c r="B5" s="1">
        <f>B3*B4/100</f>
        <v>1913.8</v>
      </c>
      <c r="C5" s="11" t="s">
        <v>7</v>
      </c>
    </row>
    <row r="6" spans="1:16" x14ac:dyDescent="0.25">
      <c r="A6" s="14" t="s">
        <v>4</v>
      </c>
      <c r="B6" s="30">
        <f>MAIN!G13</f>
        <v>1.4999999999999999E-2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0">
        <f>MAIN!H13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30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1.4999999999999999E-2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3.0224999999999724E-2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MAIN!I13</f>
        <v>46507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MAIN!J13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4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27.780821917808218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0.92602739726027394</v>
      </c>
      <c r="D18" s="21"/>
      <c r="J18" s="13"/>
      <c r="N18" s="5"/>
    </row>
    <row r="19" spans="1:16" x14ac:dyDescent="0.25">
      <c r="A19" s="5" t="s">
        <v>13</v>
      </c>
      <c r="B19" s="29">
        <f>MAIN!K13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MAIN!L13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MAIN!M13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2.3116341233253481E-2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182.3667808219177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94" si="0">B31/365</f>
        <v>0</v>
      </c>
      <c r="D31" s="3">
        <f ca="1">-(B5+B19+B17*B23)</f>
        <v>-1938.1082191780822</v>
      </c>
      <c r="E31" s="3"/>
      <c r="G31" s="5"/>
      <c r="H31" s="5"/>
      <c r="I31" s="5"/>
    </row>
    <row r="32" spans="1:16" x14ac:dyDescent="0.25">
      <c r="A32" s="4">
        <f ca="1">COUPNCD(B15,B13,B7)</f>
        <v>45046</v>
      </c>
      <c r="B32" s="1">
        <f t="shared" ref="B32:B95" ca="1" si="1">DATEDIF($B$15,A32,"d")</f>
        <v>22</v>
      </c>
      <c r="C32" s="3">
        <f t="shared" ca="1" si="0"/>
        <v>6.0273972602739728E-2</v>
      </c>
      <c r="D32" s="3">
        <f ca="1">IF(A32=$B$13,$B$4-MAX(0,$B$4-$B$3*$B$4/100)*$B$22+$B$10*$B$23,IF(A32&gt;$B$13,0,$B$10*$B$23))</f>
        <v>26.25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45412</v>
      </c>
      <c r="B33" s="1">
        <f t="shared" ca="1" si="1"/>
        <v>388</v>
      </c>
      <c r="C33" s="3">
        <f t="shared" ca="1" si="0"/>
        <v>1.0630136986301371</v>
      </c>
      <c r="D33" s="3">
        <f t="shared" ref="D33:D96" ca="1" si="3">IF(A33=$B$13,$B$4-MAX(0,$B$4-$B$3*$B$4/100)*$B$22+$B$10*$B$23,IF(A33&gt;$B$13,0,$B$10*$B$23))</f>
        <v>26.25</v>
      </c>
      <c r="E33" s="3"/>
      <c r="G33" s="9"/>
      <c r="H33" s="3"/>
      <c r="I33" s="8"/>
    </row>
    <row r="34" spans="1:9" x14ac:dyDescent="0.25">
      <c r="A34" s="4">
        <f t="shared" ca="1" si="2"/>
        <v>45777</v>
      </c>
      <c r="B34" s="1">
        <f t="shared" ca="1" si="1"/>
        <v>753</v>
      </c>
      <c r="C34" s="3">
        <f t="shared" ca="1" si="0"/>
        <v>2.0630136986301371</v>
      </c>
      <c r="D34" s="3">
        <f t="shared" ca="1" si="3"/>
        <v>26.25</v>
      </c>
      <c r="E34" s="3"/>
      <c r="G34" s="9"/>
      <c r="H34" s="3"/>
      <c r="I34" s="8"/>
    </row>
    <row r="35" spans="1:9" x14ac:dyDescent="0.25">
      <c r="A35" s="4">
        <f t="shared" ca="1" si="2"/>
        <v>46142</v>
      </c>
      <c r="B35" s="1">
        <f t="shared" ca="1" si="1"/>
        <v>1118</v>
      </c>
      <c r="C35" s="3">
        <f t="shared" ca="1" si="0"/>
        <v>3.0630136986301371</v>
      </c>
      <c r="D35" s="3">
        <f t="shared" ca="1" si="3"/>
        <v>26.25</v>
      </c>
      <c r="E35" s="3"/>
      <c r="G35" s="9"/>
      <c r="H35" s="3"/>
      <c r="I35" s="8"/>
    </row>
    <row r="36" spans="1:9" x14ac:dyDescent="0.25">
      <c r="A36" s="4">
        <f t="shared" ca="1" si="2"/>
        <v>46507</v>
      </c>
      <c r="B36" s="1">
        <f t="shared" ca="1" si="1"/>
        <v>1483</v>
      </c>
      <c r="C36" s="3">
        <f t="shared" ca="1" si="0"/>
        <v>4.0630136986301366</v>
      </c>
      <c r="D36" s="3">
        <f t="shared" ca="1" si="3"/>
        <v>2015.4749999999999</v>
      </c>
      <c r="E36" s="3"/>
      <c r="G36" s="9"/>
      <c r="H36" s="3"/>
      <c r="I36" s="8"/>
    </row>
    <row r="37" spans="1:9" x14ac:dyDescent="0.25">
      <c r="A37" s="4">
        <f t="shared" ca="1" si="2"/>
        <v>46873</v>
      </c>
      <c r="B37" s="1">
        <f t="shared" ca="1" si="1"/>
        <v>1849</v>
      </c>
      <c r="C37" s="3">
        <f t="shared" ca="1" si="0"/>
        <v>5.065753424657534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47238</v>
      </c>
      <c r="B38" s="1">
        <f t="shared" ca="1" si="1"/>
        <v>2214</v>
      </c>
      <c r="C38" s="3">
        <f t="shared" ca="1" si="0"/>
        <v>6.065753424657534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47603</v>
      </c>
      <c r="B39" s="1">
        <f t="shared" ca="1" si="1"/>
        <v>2579</v>
      </c>
      <c r="C39" s="3">
        <f t="shared" ca="1" si="0"/>
        <v>7.065753424657534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47968</v>
      </c>
      <c r="B40" s="1">
        <f t="shared" ca="1" si="1"/>
        <v>2944</v>
      </c>
      <c r="C40" s="3">
        <f t="shared" ca="1" si="0"/>
        <v>8.0657534246575349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48334</v>
      </c>
      <c r="B41" s="1">
        <f t="shared" ca="1" si="1"/>
        <v>3310</v>
      </c>
      <c r="C41" s="3">
        <f t="shared" ca="1" si="0"/>
        <v>9.0684931506849313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48699</v>
      </c>
      <c r="B42" s="1">
        <f t="shared" ca="1" si="1"/>
        <v>3675</v>
      </c>
      <c r="C42" s="3">
        <f t="shared" ca="1" si="0"/>
        <v>10.068493150684931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49064</v>
      </c>
      <c r="B43" s="1">
        <f t="shared" ca="1" si="1"/>
        <v>4040</v>
      </c>
      <c r="C43" s="3">
        <f t="shared" ca="1" si="0"/>
        <v>11.068493150684931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49429</v>
      </c>
      <c r="B44" s="1">
        <f t="shared" ca="1" si="1"/>
        <v>4405</v>
      </c>
      <c r="C44" s="3">
        <f t="shared" ca="1" si="0"/>
        <v>12.068493150684931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49795</v>
      </c>
      <c r="B45" s="1">
        <f t="shared" ca="1" si="1"/>
        <v>4771</v>
      </c>
      <c r="C45" s="3">
        <f t="shared" ca="1" si="0"/>
        <v>13.07123287671233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50160</v>
      </c>
      <c r="B46" s="1">
        <f t="shared" ca="1" si="1"/>
        <v>5136</v>
      </c>
      <c r="C46" s="3">
        <f t="shared" ca="1" si="0"/>
        <v>14.07123287671233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50525</v>
      </c>
      <c r="B47" s="1">
        <f t="shared" ca="1" si="1"/>
        <v>5501</v>
      </c>
      <c r="C47" s="3">
        <f t="shared" ca="1" si="0"/>
        <v>15.07123287671233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50890</v>
      </c>
      <c r="B48" s="1">
        <f t="shared" ca="1" si="1"/>
        <v>5866</v>
      </c>
      <c r="C48" s="3">
        <f t="shared" ca="1" si="0"/>
        <v>16.07123287671233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51256</v>
      </c>
      <c r="B49" s="1">
        <f t="shared" ca="1" si="1"/>
        <v>6232</v>
      </c>
      <c r="C49" s="3">
        <f t="shared" ca="1" si="0"/>
        <v>17.073972602739726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51621</v>
      </c>
      <c r="B50" s="1">
        <f t="shared" ca="1" si="1"/>
        <v>6597</v>
      </c>
      <c r="C50" s="3">
        <f t="shared" ca="1" si="0"/>
        <v>18.073972602739726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51986</v>
      </c>
      <c r="B51" s="1">
        <f t="shared" ca="1" si="1"/>
        <v>6962</v>
      </c>
      <c r="C51" s="3">
        <f t="shared" ca="1" si="0"/>
        <v>19.073972602739726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52351</v>
      </c>
      <c r="B52" s="1">
        <f t="shared" ca="1" si="1"/>
        <v>7327</v>
      </c>
      <c r="C52" s="3">
        <f t="shared" ca="1" si="0"/>
        <v>20.073972602739726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52717</v>
      </c>
      <c r="B53" s="1">
        <f t="shared" ca="1" si="1"/>
        <v>7693</v>
      </c>
      <c r="C53" s="3">
        <f t="shared" ca="1" si="0"/>
        <v>21.076712328767123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53082</v>
      </c>
      <c r="B54" s="1">
        <f t="shared" ca="1" si="1"/>
        <v>8058</v>
      </c>
      <c r="C54" s="3">
        <f t="shared" ca="1" si="0"/>
        <v>22.076712328767123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53447</v>
      </c>
      <c r="B55" s="1">
        <f t="shared" ca="1" si="1"/>
        <v>8423</v>
      </c>
      <c r="C55" s="3">
        <f t="shared" ca="1" si="0"/>
        <v>23.076712328767123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53812</v>
      </c>
      <c r="B56" s="1">
        <f t="shared" ca="1" si="1"/>
        <v>8788</v>
      </c>
      <c r="C56" s="3">
        <f t="shared" ca="1" si="0"/>
        <v>24.076712328767123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54178</v>
      </c>
      <c r="B57" s="1">
        <f t="shared" ca="1" si="1"/>
        <v>9154</v>
      </c>
      <c r="C57" s="3">
        <f t="shared" ca="1" si="0"/>
        <v>25.079452054794519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54543</v>
      </c>
      <c r="B58" s="1">
        <f t="shared" ca="1" si="1"/>
        <v>9519</v>
      </c>
      <c r="C58" s="3">
        <f t="shared" ca="1" si="0"/>
        <v>26.079452054794519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54908</v>
      </c>
      <c r="B59" s="1">
        <f t="shared" ca="1" si="1"/>
        <v>9884</v>
      </c>
      <c r="C59" s="3">
        <f t="shared" ca="1" si="0"/>
        <v>27.079452054794519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55273</v>
      </c>
      <c r="B60" s="1">
        <f t="shared" ca="1" si="1"/>
        <v>10249</v>
      </c>
      <c r="C60" s="3">
        <f t="shared" ca="1" si="0"/>
        <v>28.079452054794519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55639</v>
      </c>
      <c r="B61" s="1">
        <f t="shared" ca="1" si="1"/>
        <v>10615</v>
      </c>
      <c r="C61" s="3">
        <f t="shared" ca="1" si="0"/>
        <v>29.082191780821919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56004</v>
      </c>
      <c r="B62" s="1">
        <f t="shared" ca="1" si="1"/>
        <v>10980</v>
      </c>
      <c r="C62" s="3">
        <f t="shared" ca="1" si="0"/>
        <v>30.082191780821919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56369</v>
      </c>
      <c r="B63" s="1">
        <f t="shared" ca="1" si="1"/>
        <v>11345</v>
      </c>
      <c r="C63" s="3">
        <f t="shared" ca="1" si="0"/>
        <v>31.082191780821919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56734</v>
      </c>
      <c r="B64" s="1">
        <f t="shared" ca="1" si="1"/>
        <v>11710</v>
      </c>
      <c r="C64" s="3">
        <f t="shared" ca="1" si="0"/>
        <v>32.082191780821915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57100</v>
      </c>
      <c r="B65" s="1">
        <f t="shared" ca="1" si="1"/>
        <v>12076</v>
      </c>
      <c r="C65" s="3">
        <f t="shared" ca="1" si="0"/>
        <v>33.084931506849315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57465</v>
      </c>
      <c r="B66" s="1">
        <f t="shared" ca="1" si="1"/>
        <v>12441</v>
      </c>
      <c r="C66" s="3">
        <f t="shared" ca="1" si="0"/>
        <v>34.084931506849315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57830</v>
      </c>
      <c r="B67" s="1">
        <f t="shared" ca="1" si="1"/>
        <v>12806</v>
      </c>
      <c r="C67" s="3">
        <f t="shared" ca="1" si="0"/>
        <v>35.084931506849315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58195</v>
      </c>
      <c r="B68" s="1">
        <f t="shared" ca="1" si="1"/>
        <v>13171</v>
      </c>
      <c r="C68" s="3">
        <f t="shared" ca="1" si="0"/>
        <v>36.084931506849315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58561</v>
      </c>
      <c r="B69" s="1">
        <f t="shared" ca="1" si="1"/>
        <v>13537</v>
      </c>
      <c r="C69" s="3">
        <f t="shared" ca="1" si="0"/>
        <v>37.087671232876716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58926</v>
      </c>
      <c r="B70" s="1">
        <f t="shared" ca="1" si="1"/>
        <v>13902</v>
      </c>
      <c r="C70" s="3">
        <f t="shared" ca="1" si="0"/>
        <v>38.087671232876716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59291</v>
      </c>
      <c r="B71" s="1">
        <f t="shared" ca="1" si="1"/>
        <v>14267</v>
      </c>
      <c r="C71" s="3">
        <f t="shared" ca="1" si="0"/>
        <v>39.087671232876716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59656</v>
      </c>
      <c r="B72" s="1">
        <f t="shared" ca="1" si="1"/>
        <v>14632</v>
      </c>
      <c r="C72" s="3">
        <f t="shared" ca="1" si="0"/>
        <v>40.087671232876716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60022</v>
      </c>
      <c r="B73" s="1">
        <f t="shared" ca="1" si="1"/>
        <v>14998</v>
      </c>
      <c r="C73" s="3">
        <f t="shared" ca="1" si="0"/>
        <v>41.090410958904108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60387</v>
      </c>
      <c r="B74" s="1">
        <f t="shared" ca="1" si="1"/>
        <v>15363</v>
      </c>
      <c r="C74" s="3">
        <f t="shared" ca="1" si="0"/>
        <v>42.090410958904108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60752</v>
      </c>
      <c r="B75" s="1">
        <f t="shared" ca="1" si="1"/>
        <v>15728</v>
      </c>
      <c r="C75" s="3">
        <f t="shared" ca="1" si="0"/>
        <v>43.090410958904108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61117</v>
      </c>
      <c r="B76" s="1">
        <f t="shared" ca="1" si="1"/>
        <v>16093</v>
      </c>
      <c r="C76" s="3">
        <f t="shared" ca="1" si="0"/>
        <v>44.090410958904108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61483</v>
      </c>
      <c r="B77" s="1">
        <f t="shared" ca="1" si="1"/>
        <v>16459</v>
      </c>
      <c r="C77" s="3">
        <f t="shared" ca="1" si="0"/>
        <v>45.093150684931508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61848</v>
      </c>
      <c r="B78" s="1">
        <f t="shared" ca="1" si="1"/>
        <v>16824</v>
      </c>
      <c r="C78" s="3">
        <f t="shared" ca="1" si="0"/>
        <v>46.093150684931508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62213</v>
      </c>
      <c r="B79" s="1">
        <f t="shared" ca="1" si="1"/>
        <v>17189</v>
      </c>
      <c r="C79" s="3">
        <f t="shared" ca="1" si="0"/>
        <v>47.093150684931508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62578</v>
      </c>
      <c r="B80" s="1">
        <f t="shared" ca="1" si="1"/>
        <v>17554</v>
      </c>
      <c r="C80" s="3">
        <f t="shared" ca="1" si="0"/>
        <v>48.093150684931508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62944</v>
      </c>
      <c r="B81" s="1">
        <f t="shared" ca="1" si="1"/>
        <v>17920</v>
      </c>
      <c r="C81" s="3">
        <f t="shared" ca="1" si="0"/>
        <v>49.095890410958901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63309</v>
      </c>
      <c r="B82" s="1">
        <f t="shared" ca="1" si="1"/>
        <v>18285</v>
      </c>
      <c r="C82" s="3">
        <f t="shared" ca="1" si="0"/>
        <v>50.095890410958901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63674</v>
      </c>
      <c r="B83" s="1">
        <f t="shared" ca="1" si="1"/>
        <v>18650</v>
      </c>
      <c r="C83" s="3">
        <f t="shared" ca="1" si="0"/>
        <v>51.095890410958901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64039</v>
      </c>
      <c r="B84" s="1">
        <f t="shared" ca="1" si="1"/>
        <v>19015</v>
      </c>
      <c r="C84" s="3">
        <f t="shared" ca="1" si="0"/>
        <v>52.095890410958901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64405</v>
      </c>
      <c r="B85" s="1">
        <f t="shared" ca="1" si="1"/>
        <v>19381</v>
      </c>
      <c r="C85" s="3">
        <f t="shared" ca="1" si="0"/>
        <v>53.098630136986301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64770</v>
      </c>
      <c r="B86" s="1">
        <f t="shared" ca="1" si="1"/>
        <v>19746</v>
      </c>
      <c r="C86" s="3">
        <f t="shared" ca="1" si="0"/>
        <v>54.098630136986301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65135</v>
      </c>
      <c r="B87" s="1">
        <f t="shared" ca="1" si="1"/>
        <v>20111</v>
      </c>
      <c r="C87" s="3">
        <f t="shared" ca="1" si="0"/>
        <v>55.098630136986301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65500</v>
      </c>
      <c r="B88" s="1">
        <f t="shared" ca="1" si="1"/>
        <v>20476</v>
      </c>
      <c r="C88" s="3">
        <f t="shared" ca="1" si="0"/>
        <v>56.098630136986301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65866</v>
      </c>
      <c r="B89" s="1">
        <f t="shared" ca="1" si="1"/>
        <v>20842</v>
      </c>
      <c r="C89" s="3">
        <f t="shared" ca="1" si="0"/>
        <v>57.101369863013701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66231</v>
      </c>
      <c r="B90" s="1">
        <f t="shared" ca="1" si="1"/>
        <v>21207</v>
      </c>
      <c r="C90" s="3">
        <f t="shared" ca="1" si="0"/>
        <v>58.101369863013701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66596</v>
      </c>
      <c r="B91" s="1">
        <f t="shared" ca="1" si="1"/>
        <v>21572</v>
      </c>
      <c r="C91" s="3">
        <f t="shared" ca="1" si="0"/>
        <v>59.101369863013701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66961</v>
      </c>
      <c r="B92" s="1">
        <f t="shared" ca="1" si="1"/>
        <v>21937</v>
      </c>
      <c r="C92" s="3">
        <f t="shared" ca="1" si="0"/>
        <v>60.101369863013701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67327</v>
      </c>
      <c r="B93" s="1">
        <f t="shared" ca="1" si="1"/>
        <v>22303</v>
      </c>
      <c r="C93" s="3">
        <f t="shared" ca="1" si="0"/>
        <v>61.104109589041094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67692</v>
      </c>
      <c r="B94" s="1">
        <f t="shared" ca="1" si="1"/>
        <v>22668</v>
      </c>
      <c r="C94" s="3">
        <f t="shared" ca="1" si="0"/>
        <v>62.104109589041094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68057</v>
      </c>
      <c r="B95" s="1">
        <f t="shared" ca="1" si="1"/>
        <v>23033</v>
      </c>
      <c r="C95" s="3">
        <f t="shared" ref="C95:C154" ca="1" si="4">B95/365</f>
        <v>63.104109589041094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68422</v>
      </c>
      <c r="B96" s="1">
        <f t="shared" ref="B96:B154" ca="1" si="5">DATEDIF($B$15,A96,"d")</f>
        <v>23398</v>
      </c>
      <c r="C96" s="3">
        <f t="shared" ca="1" si="4"/>
        <v>64.104109589041101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68788</v>
      </c>
      <c r="B97" s="1">
        <f t="shared" ca="1" si="5"/>
        <v>23764</v>
      </c>
      <c r="C97" s="3">
        <f t="shared" ca="1" si="4"/>
        <v>65.106849315068487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69153</v>
      </c>
      <c r="B98" s="1">
        <f t="shared" ca="1" si="5"/>
        <v>24129</v>
      </c>
      <c r="C98" s="3">
        <f t="shared" ca="1" si="4"/>
        <v>66.106849315068487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69518</v>
      </c>
      <c r="B99" s="1">
        <f t="shared" ca="1" si="5"/>
        <v>24494</v>
      </c>
      <c r="C99" s="3">
        <f t="shared" ca="1" si="4"/>
        <v>67.106849315068487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69883</v>
      </c>
      <c r="B100" s="1">
        <f t="shared" ca="1" si="5"/>
        <v>24859</v>
      </c>
      <c r="C100" s="3">
        <f t="shared" ca="1" si="4"/>
        <v>68.106849315068487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70249</v>
      </c>
      <c r="B101" s="1">
        <f t="shared" ca="1" si="5"/>
        <v>25225</v>
      </c>
      <c r="C101" s="3">
        <f t="shared" ca="1" si="4"/>
        <v>69.109589041095887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70614</v>
      </c>
      <c r="B102" s="1">
        <f t="shared" ca="1" si="5"/>
        <v>25590</v>
      </c>
      <c r="C102" s="3">
        <f t="shared" ca="1" si="4"/>
        <v>70.109589041095887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70979</v>
      </c>
      <c r="B103" s="1">
        <f t="shared" ca="1" si="5"/>
        <v>25955</v>
      </c>
      <c r="C103" s="3">
        <f t="shared" ca="1" si="4"/>
        <v>71.109589041095887</v>
      </c>
      <c r="D103" s="3">
        <f t="shared" ca="1" si="7"/>
        <v>0</v>
      </c>
      <c r="E103" s="3"/>
    </row>
    <row r="104" spans="1:8" x14ac:dyDescent="0.25">
      <c r="A104" s="4">
        <f t="shared" ca="1" si="6"/>
        <v>71344</v>
      </c>
      <c r="B104" s="1">
        <f t="shared" ca="1" si="5"/>
        <v>26320</v>
      </c>
      <c r="C104" s="3">
        <f t="shared" ca="1" si="4"/>
        <v>72.109589041095887</v>
      </c>
      <c r="D104" s="3">
        <f t="shared" ca="1" si="7"/>
        <v>0</v>
      </c>
      <c r="E104" s="3"/>
    </row>
    <row r="105" spans="1:8" x14ac:dyDescent="0.25">
      <c r="A105" s="4">
        <f t="shared" ca="1" si="6"/>
        <v>71710</v>
      </c>
      <c r="B105" s="1">
        <f t="shared" ca="1" si="5"/>
        <v>26686</v>
      </c>
      <c r="C105" s="3">
        <f t="shared" ca="1" si="4"/>
        <v>73.112328767123287</v>
      </c>
      <c r="D105" s="3">
        <f t="shared" ca="1" si="7"/>
        <v>0</v>
      </c>
      <c r="E105" s="3"/>
    </row>
    <row r="106" spans="1:8" x14ac:dyDescent="0.25">
      <c r="A106" s="4">
        <f t="shared" ca="1" si="6"/>
        <v>72075</v>
      </c>
      <c r="B106" s="1">
        <f t="shared" ca="1" si="5"/>
        <v>27051</v>
      </c>
      <c r="C106" s="3">
        <f t="shared" ca="1" si="4"/>
        <v>74.112328767123287</v>
      </c>
      <c r="D106" s="3">
        <f t="shared" ca="1" si="7"/>
        <v>0</v>
      </c>
      <c r="E106" s="3"/>
    </row>
    <row r="107" spans="1:8" x14ac:dyDescent="0.25">
      <c r="A107" s="4">
        <f t="shared" ca="1" si="6"/>
        <v>72440</v>
      </c>
      <c r="B107" s="1">
        <f t="shared" ca="1" si="5"/>
        <v>27416</v>
      </c>
      <c r="C107" s="3">
        <f t="shared" ca="1" si="4"/>
        <v>75.112328767123287</v>
      </c>
      <c r="D107" s="3">
        <f t="shared" ca="1" si="7"/>
        <v>0</v>
      </c>
      <c r="E107" s="3"/>
    </row>
    <row r="108" spans="1:8" x14ac:dyDescent="0.25">
      <c r="A108" s="4">
        <f t="shared" ca="1" si="6"/>
        <v>72805</v>
      </c>
      <c r="B108" s="1">
        <f t="shared" ca="1" si="5"/>
        <v>27781</v>
      </c>
      <c r="C108" s="3">
        <f t="shared" ca="1" si="4"/>
        <v>76.112328767123287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73170</v>
      </c>
      <c r="B109" s="1">
        <f t="shared" ca="1" si="5"/>
        <v>28146</v>
      </c>
      <c r="C109" s="3">
        <f t="shared" ca="1" si="4"/>
        <v>77.112328767123287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73535</v>
      </c>
      <c r="B110" s="1">
        <f t="shared" ca="1" si="5"/>
        <v>28511</v>
      </c>
      <c r="C110" s="3">
        <f t="shared" ca="1" si="4"/>
        <v>78.112328767123287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73900</v>
      </c>
      <c r="B111" s="1">
        <f t="shared" ca="1" si="5"/>
        <v>28876</v>
      </c>
      <c r="C111" s="3">
        <f t="shared" ca="1" si="4"/>
        <v>79.112328767123287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74265</v>
      </c>
      <c r="B112" s="1">
        <f t="shared" ca="1" si="5"/>
        <v>29241</v>
      </c>
      <c r="C112" s="3">
        <f t="shared" ca="1" si="4"/>
        <v>80.112328767123287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74631</v>
      </c>
      <c r="B113" s="1">
        <f t="shared" ca="1" si="5"/>
        <v>29607</v>
      </c>
      <c r="C113" s="3">
        <f t="shared" ca="1" si="4"/>
        <v>81.115068493150687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74996</v>
      </c>
      <c r="B114" s="1">
        <f t="shared" ca="1" si="5"/>
        <v>29972</v>
      </c>
      <c r="C114" s="3">
        <f t="shared" ca="1" si="4"/>
        <v>82.115068493150687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75361</v>
      </c>
      <c r="B115" s="1">
        <f t="shared" ca="1" si="5"/>
        <v>30337</v>
      </c>
      <c r="C115" s="3">
        <f t="shared" ca="1" si="4"/>
        <v>83.115068493150687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75726</v>
      </c>
      <c r="B116" s="1">
        <f t="shared" ca="1" si="5"/>
        <v>30702</v>
      </c>
      <c r="C116" s="3">
        <f t="shared" ca="1" si="4"/>
        <v>84.115068493150687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76092</v>
      </c>
      <c r="B117" s="1">
        <f t="shared" ca="1" si="5"/>
        <v>31068</v>
      </c>
      <c r="C117" s="3">
        <f t="shared" ca="1" si="4"/>
        <v>85.117808219178087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76457</v>
      </c>
      <c r="B118" s="1">
        <f t="shared" ca="1" si="5"/>
        <v>31433</v>
      </c>
      <c r="C118" s="3">
        <f t="shared" ca="1" si="4"/>
        <v>86.117808219178087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76822</v>
      </c>
      <c r="B119" s="1">
        <f t="shared" ca="1" si="5"/>
        <v>31798</v>
      </c>
      <c r="C119" s="3">
        <f t="shared" ca="1" si="4"/>
        <v>87.117808219178087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77187</v>
      </c>
      <c r="B120" s="1">
        <f t="shared" ca="1" si="5"/>
        <v>32163</v>
      </c>
      <c r="C120" s="3">
        <f t="shared" ca="1" si="4"/>
        <v>88.117808219178087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77553</v>
      </c>
      <c r="B121" s="1">
        <f t="shared" ca="1" si="5"/>
        <v>32529</v>
      </c>
      <c r="C121" s="3">
        <f t="shared" ca="1" si="4"/>
        <v>89.120547945205473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77918</v>
      </c>
      <c r="B122" s="1">
        <f t="shared" ca="1" si="5"/>
        <v>32894</v>
      </c>
      <c r="C122" s="3">
        <f t="shared" ca="1" si="4"/>
        <v>90.120547945205473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78283</v>
      </c>
      <c r="B123" s="1">
        <f t="shared" ca="1" si="5"/>
        <v>33259</v>
      </c>
      <c r="C123" s="3">
        <f t="shared" ca="1" si="4"/>
        <v>91.120547945205473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78648</v>
      </c>
      <c r="B124" s="1">
        <f t="shared" ca="1" si="5"/>
        <v>33624</v>
      </c>
      <c r="C124" s="3">
        <f t="shared" ca="1" si="4"/>
        <v>92.120547945205473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79014</v>
      </c>
      <c r="B125" s="1">
        <f t="shared" ca="1" si="5"/>
        <v>33990</v>
      </c>
      <c r="C125" s="3">
        <f t="shared" ca="1" si="4"/>
        <v>93.123287671232873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79379</v>
      </c>
      <c r="B126" s="1">
        <f t="shared" ca="1" si="5"/>
        <v>34355</v>
      </c>
      <c r="C126" s="3">
        <f t="shared" ca="1" si="4"/>
        <v>94.123287671232873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79744</v>
      </c>
      <c r="B127" s="1">
        <f t="shared" ca="1" si="5"/>
        <v>34720</v>
      </c>
      <c r="C127" s="3">
        <f t="shared" ca="1" si="4"/>
        <v>95.123287671232873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80109</v>
      </c>
      <c r="B128" s="1">
        <f t="shared" ca="1" si="5"/>
        <v>35085</v>
      </c>
      <c r="C128" s="3">
        <f t="shared" ca="1" si="4"/>
        <v>96.123287671232873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80475</v>
      </c>
      <c r="B129" s="1">
        <f t="shared" ca="1" si="5"/>
        <v>35451</v>
      </c>
      <c r="C129" s="3">
        <f t="shared" ca="1" si="4"/>
        <v>97.126027397260273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80840</v>
      </c>
      <c r="B130" s="1">
        <f t="shared" ca="1" si="5"/>
        <v>35816</v>
      </c>
      <c r="C130" s="3">
        <f t="shared" ca="1" si="4"/>
        <v>98.126027397260273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81205</v>
      </c>
      <c r="B131" s="1">
        <f t="shared" ca="1" si="5"/>
        <v>36181</v>
      </c>
      <c r="C131" s="3">
        <f t="shared" ca="1" si="4"/>
        <v>99.126027397260273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81570</v>
      </c>
      <c r="B132" s="1">
        <f t="shared" ca="1" si="5"/>
        <v>36546</v>
      </c>
      <c r="C132" s="3">
        <f t="shared" ca="1" si="4"/>
        <v>100.12602739726027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81936</v>
      </c>
      <c r="B133" s="1">
        <f t="shared" ca="1" si="5"/>
        <v>36912</v>
      </c>
      <c r="C133" s="3">
        <f t="shared" ca="1" si="4"/>
        <v>101.12876712328767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82301</v>
      </c>
      <c r="B134" s="1">
        <f t="shared" ca="1" si="5"/>
        <v>37277</v>
      </c>
      <c r="C134" s="3">
        <f t="shared" ca="1" si="4"/>
        <v>102.12876712328767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82666</v>
      </c>
      <c r="B135" s="1">
        <f t="shared" ca="1" si="5"/>
        <v>37642</v>
      </c>
      <c r="C135" s="3">
        <f t="shared" ca="1" si="4"/>
        <v>103.12876712328767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83031</v>
      </c>
      <c r="B136" s="1">
        <f t="shared" ca="1" si="5"/>
        <v>38007</v>
      </c>
      <c r="C136" s="3">
        <f t="shared" ca="1" si="4"/>
        <v>104.12876712328767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83397</v>
      </c>
      <c r="B137" s="1">
        <f t="shared" ca="1" si="5"/>
        <v>38373</v>
      </c>
      <c r="C137" s="3">
        <f t="shared" ca="1" si="4"/>
        <v>105.13150684931507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83762</v>
      </c>
      <c r="B138" s="1">
        <f t="shared" ca="1" si="5"/>
        <v>38738</v>
      </c>
      <c r="C138" s="3">
        <f t="shared" ca="1" si="4"/>
        <v>106.13150684931507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84127</v>
      </c>
      <c r="B139" s="1">
        <f t="shared" ca="1" si="5"/>
        <v>39103</v>
      </c>
      <c r="C139" s="3">
        <f t="shared" ca="1" si="4"/>
        <v>107.13150684931507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84492</v>
      </c>
      <c r="B140" s="1">
        <f t="shared" ca="1" si="5"/>
        <v>39468</v>
      </c>
      <c r="C140" s="3">
        <f t="shared" ca="1" si="4"/>
        <v>108.13150684931507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84858</v>
      </c>
      <c r="B141" s="1">
        <f t="shared" ca="1" si="5"/>
        <v>39834</v>
      </c>
      <c r="C141" s="3">
        <f t="shared" ca="1" si="4"/>
        <v>109.13424657534246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85223</v>
      </c>
      <c r="B142" s="1">
        <f t="shared" ca="1" si="5"/>
        <v>40199</v>
      </c>
      <c r="C142" s="3">
        <f t="shared" ca="1" si="4"/>
        <v>110.13424657534246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85588</v>
      </c>
      <c r="B143" s="1">
        <f t="shared" ca="1" si="5"/>
        <v>40564</v>
      </c>
      <c r="C143" s="3">
        <f t="shared" ca="1" si="4"/>
        <v>111.13424657534246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85953</v>
      </c>
      <c r="B144" s="1">
        <f t="shared" ca="1" si="5"/>
        <v>40929</v>
      </c>
      <c r="C144" s="3">
        <f t="shared" ca="1" si="4"/>
        <v>112.13424657534246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86319</v>
      </c>
      <c r="B145" s="1">
        <f t="shared" ca="1" si="5"/>
        <v>41295</v>
      </c>
      <c r="C145" s="3">
        <f t="shared" ca="1" si="4"/>
        <v>113.13698630136986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86684</v>
      </c>
      <c r="B146" s="1">
        <f t="shared" ca="1" si="5"/>
        <v>41660</v>
      </c>
      <c r="C146" s="3">
        <f t="shared" ca="1" si="4"/>
        <v>114.13698630136986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87049</v>
      </c>
      <c r="B147" s="1">
        <f t="shared" ca="1" si="5"/>
        <v>42025</v>
      </c>
      <c r="C147" s="3">
        <f t="shared" ca="1" si="4"/>
        <v>115.13698630136986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87414</v>
      </c>
      <c r="B148" s="1">
        <f t="shared" ca="1" si="5"/>
        <v>42390</v>
      </c>
      <c r="C148" s="3">
        <f t="shared" ca="1" si="4"/>
        <v>116.13698630136986</v>
      </c>
      <c r="D148" s="3">
        <f t="shared" ca="1" si="7"/>
        <v>0</v>
      </c>
      <c r="E148" s="3"/>
    </row>
    <row r="149" spans="1:8" x14ac:dyDescent="0.25">
      <c r="A149" s="4">
        <f t="shared" ca="1" si="6"/>
        <v>87780</v>
      </c>
      <c r="B149" s="1">
        <f t="shared" ca="1" si="5"/>
        <v>42756</v>
      </c>
      <c r="C149" s="3">
        <f t="shared" ca="1" si="4"/>
        <v>117.13972602739726</v>
      </c>
      <c r="D149" s="3">
        <f t="shared" ca="1" si="7"/>
        <v>0</v>
      </c>
      <c r="E149" s="3"/>
    </row>
    <row r="150" spans="1:8" x14ac:dyDescent="0.25">
      <c r="A150" s="4">
        <f t="shared" ca="1" si="6"/>
        <v>88145</v>
      </c>
      <c r="B150" s="1">
        <f t="shared" ca="1" si="5"/>
        <v>43121</v>
      </c>
      <c r="C150" s="3">
        <f t="shared" ca="1" si="4"/>
        <v>118.13972602739726</v>
      </c>
      <c r="D150" s="3">
        <f t="shared" ca="1" si="7"/>
        <v>0</v>
      </c>
      <c r="E150" s="3"/>
    </row>
    <row r="151" spans="1:8" x14ac:dyDescent="0.25">
      <c r="A151" s="4">
        <f t="shared" ca="1" si="6"/>
        <v>88510</v>
      </c>
      <c r="B151" s="1">
        <f t="shared" ca="1" si="5"/>
        <v>43486</v>
      </c>
      <c r="C151" s="3">
        <f t="shared" ca="1" si="4"/>
        <v>119.13972602739726</v>
      </c>
      <c r="D151" s="3">
        <f t="shared" ca="1" si="7"/>
        <v>0</v>
      </c>
      <c r="E151" s="3"/>
    </row>
    <row r="152" spans="1:8" x14ac:dyDescent="0.25">
      <c r="A152" s="4">
        <f t="shared" ca="1" si="6"/>
        <v>88875</v>
      </c>
      <c r="B152" s="1">
        <f t="shared" ca="1" si="5"/>
        <v>43851</v>
      </c>
      <c r="C152" s="3">
        <f t="shared" ca="1" si="4"/>
        <v>120.13972602739726</v>
      </c>
      <c r="D152" s="3">
        <f t="shared" ca="1" si="7"/>
        <v>0</v>
      </c>
      <c r="E152" s="3"/>
    </row>
    <row r="153" spans="1:8" x14ac:dyDescent="0.25">
      <c r="A153" s="4">
        <f t="shared" ca="1" si="6"/>
        <v>89241</v>
      </c>
      <c r="B153" s="1">
        <f t="shared" ca="1" si="5"/>
        <v>44217</v>
      </c>
      <c r="C153" s="3">
        <f t="shared" ca="1" si="4"/>
        <v>121.14246575342466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89606</v>
      </c>
      <c r="B154" s="1">
        <f t="shared" ca="1" si="5"/>
        <v>44582</v>
      </c>
      <c r="C154" s="3">
        <f t="shared" ca="1" si="4"/>
        <v>122.14246575342466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8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7" priority="2" operator="containsText" text="DATA NON GESTIBILE">
      <formula>NOT(ISERROR(SEARCH("DATA NON GESTIBILE",C15)))</formula>
    </cfRule>
  </conditionalFormatting>
  <conditionalFormatting sqref="C22 C24">
    <cfRule type="containsText" dxfId="6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1A64-E1D2-4C1E-A386-8B7DF3BE0239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MAIN!E14</f>
        <v>94.91</v>
      </c>
      <c r="C3" s="11" t="s">
        <v>19</v>
      </c>
      <c r="G3" s="25" t="str">
        <f>A26</f>
        <v>TIR netto</v>
      </c>
      <c r="H3" s="26">
        <f ca="1">B26</f>
        <v>2.3217669129371642E-2</v>
      </c>
    </row>
    <row r="4" spans="1:16" x14ac:dyDescent="0.25">
      <c r="A4" s="14" t="s">
        <v>3</v>
      </c>
      <c r="B4" s="29">
        <f>MAIN!F14</f>
        <v>2000</v>
      </c>
      <c r="C4" s="11" t="s">
        <v>20</v>
      </c>
    </row>
    <row r="5" spans="1:16" x14ac:dyDescent="0.25">
      <c r="A5" s="5" t="s">
        <v>2</v>
      </c>
      <c r="B5" s="1">
        <f>B3*B4/100</f>
        <v>1898.2</v>
      </c>
      <c r="C5" s="11" t="s">
        <v>7</v>
      </c>
    </row>
    <row r="6" spans="1:16" x14ac:dyDescent="0.25">
      <c r="A6" s="14" t="s">
        <v>4</v>
      </c>
      <c r="B6" s="30">
        <f>MAIN!G14</f>
        <v>1.4500000000000001E-2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0">
        <f>MAIN!H14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29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1.4500000000000001E-2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2.9210249999999993E-2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MAIN!I14</f>
        <v>46691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MAIN!J14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4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12.553424657534247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0.43287671232876712</v>
      </c>
      <c r="D18" s="21"/>
      <c r="J18" s="13"/>
      <c r="N18" s="5"/>
    </row>
    <row r="19" spans="1:16" x14ac:dyDescent="0.25">
      <c r="A19" s="5" t="s">
        <v>13</v>
      </c>
      <c r="B19" s="29">
        <f>MAIN!K14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MAIN!L14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MAIN!M14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2.3217669129371642E-2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204.96575342465758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94" si="0">B31/365</f>
        <v>0</v>
      </c>
      <c r="D31" s="3">
        <f ca="1">-(B5+B19+B17*B23)</f>
        <v>-1909.1842465753425</v>
      </c>
      <c r="E31" s="3"/>
      <c r="G31" s="5"/>
      <c r="H31" s="5"/>
      <c r="I31" s="5"/>
    </row>
    <row r="32" spans="1:16" x14ac:dyDescent="0.25">
      <c r="A32" s="4">
        <f ca="1">COUPNCD(B15,B13,B7)</f>
        <v>45230</v>
      </c>
      <c r="B32" s="1">
        <f t="shared" ref="B32:B95" ca="1" si="1">DATEDIF($B$15,A32,"d")</f>
        <v>206</v>
      </c>
      <c r="C32" s="3">
        <f t="shared" ca="1" si="0"/>
        <v>0.56438356164383563</v>
      </c>
      <c r="D32" s="3">
        <f ca="1">IF(A32=$B$13,$B$4-MAX(0,$B$4-$B$3*$B$4/100)*$B$22+$B$10*$B$23,IF(A32&gt;$B$13,0,$B$10*$B$23))</f>
        <v>25.375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45596</v>
      </c>
      <c r="B33" s="1">
        <f t="shared" ca="1" si="1"/>
        <v>572</v>
      </c>
      <c r="C33" s="3">
        <f t="shared" ca="1" si="0"/>
        <v>1.5671232876712329</v>
      </c>
      <c r="D33" s="3">
        <f t="shared" ref="D33:D96" ca="1" si="3">IF(A33=$B$13,$B$4-MAX(0,$B$4-$B$3*$B$4/100)*$B$22+$B$10*$B$23,IF(A33&gt;$B$13,0,$B$10*$B$23))</f>
        <v>25.375</v>
      </c>
      <c r="E33" s="3"/>
      <c r="G33" s="9"/>
      <c r="H33" s="3"/>
      <c r="I33" s="8"/>
    </row>
    <row r="34" spans="1:9" x14ac:dyDescent="0.25">
      <c r="A34" s="4">
        <f t="shared" ca="1" si="2"/>
        <v>45961</v>
      </c>
      <c r="B34" s="1">
        <f t="shared" ca="1" si="1"/>
        <v>937</v>
      </c>
      <c r="C34" s="3">
        <f t="shared" ca="1" si="0"/>
        <v>2.5671232876712327</v>
      </c>
      <c r="D34" s="3">
        <f t="shared" ca="1" si="3"/>
        <v>25.375</v>
      </c>
      <c r="E34" s="3"/>
      <c r="G34" s="9"/>
      <c r="H34" s="3"/>
      <c r="I34" s="8"/>
    </row>
    <row r="35" spans="1:9" x14ac:dyDescent="0.25">
      <c r="A35" s="4">
        <f t="shared" ca="1" si="2"/>
        <v>46326</v>
      </c>
      <c r="B35" s="1">
        <f t="shared" ca="1" si="1"/>
        <v>1302</v>
      </c>
      <c r="C35" s="3">
        <f t="shared" ca="1" si="0"/>
        <v>3.5671232876712327</v>
      </c>
      <c r="D35" s="3">
        <f t="shared" ca="1" si="3"/>
        <v>25.375</v>
      </c>
      <c r="E35" s="3"/>
      <c r="G35" s="9"/>
      <c r="H35" s="3"/>
      <c r="I35" s="8"/>
    </row>
    <row r="36" spans="1:9" x14ac:dyDescent="0.25">
      <c r="A36" s="4">
        <f t="shared" ca="1" si="2"/>
        <v>46691</v>
      </c>
      <c r="B36" s="1">
        <f t="shared" ca="1" si="1"/>
        <v>1667</v>
      </c>
      <c r="C36" s="3">
        <f t="shared" ca="1" si="0"/>
        <v>4.5671232876712331</v>
      </c>
      <c r="D36" s="3">
        <f t="shared" ca="1" si="3"/>
        <v>2012.65</v>
      </c>
      <c r="E36" s="3"/>
      <c r="G36" s="9"/>
      <c r="H36" s="3"/>
      <c r="I36" s="8"/>
    </row>
    <row r="37" spans="1:9" x14ac:dyDescent="0.25">
      <c r="A37" s="4">
        <f t="shared" ca="1" si="2"/>
        <v>47057</v>
      </c>
      <c r="B37" s="1">
        <f t="shared" ca="1" si="1"/>
        <v>2033</v>
      </c>
      <c r="C37" s="3">
        <f t="shared" ca="1" si="0"/>
        <v>5.5698630136986305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47422</v>
      </c>
      <c r="B38" s="1">
        <f t="shared" ca="1" si="1"/>
        <v>2398</v>
      </c>
      <c r="C38" s="3">
        <f t="shared" ca="1" si="0"/>
        <v>6.5698630136986305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47787</v>
      </c>
      <c r="B39" s="1">
        <f t="shared" ca="1" si="1"/>
        <v>2763</v>
      </c>
      <c r="C39" s="3">
        <f t="shared" ca="1" si="0"/>
        <v>7.5698630136986305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48152</v>
      </c>
      <c r="B40" s="1">
        <f t="shared" ca="1" si="1"/>
        <v>3128</v>
      </c>
      <c r="C40" s="3">
        <f t="shared" ca="1" si="0"/>
        <v>8.5698630136986296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48518</v>
      </c>
      <c r="B41" s="1">
        <f t="shared" ca="1" si="1"/>
        <v>3494</v>
      </c>
      <c r="C41" s="3">
        <f t="shared" ca="1" si="0"/>
        <v>9.5726027397260278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48883</v>
      </c>
      <c r="B42" s="1">
        <f t="shared" ca="1" si="1"/>
        <v>3859</v>
      </c>
      <c r="C42" s="3">
        <f t="shared" ca="1" si="0"/>
        <v>10.572602739726028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49248</v>
      </c>
      <c r="B43" s="1">
        <f t="shared" ca="1" si="1"/>
        <v>4224</v>
      </c>
      <c r="C43" s="3">
        <f t="shared" ca="1" si="0"/>
        <v>11.572602739726028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49613</v>
      </c>
      <c r="B44" s="1">
        <f t="shared" ca="1" si="1"/>
        <v>4589</v>
      </c>
      <c r="C44" s="3">
        <f t="shared" ca="1" si="0"/>
        <v>12.572602739726028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49979</v>
      </c>
      <c r="B45" s="1">
        <f t="shared" ca="1" si="1"/>
        <v>4955</v>
      </c>
      <c r="C45" s="3">
        <f t="shared" ca="1" si="0"/>
        <v>13.575342465753424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50344</v>
      </c>
      <c r="B46" s="1">
        <f t="shared" ca="1" si="1"/>
        <v>5320</v>
      </c>
      <c r="C46" s="3">
        <f t="shared" ca="1" si="0"/>
        <v>14.575342465753424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50709</v>
      </c>
      <c r="B47" s="1">
        <f t="shared" ca="1" si="1"/>
        <v>5685</v>
      </c>
      <c r="C47" s="3">
        <f t="shared" ca="1" si="0"/>
        <v>15.575342465753424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51074</v>
      </c>
      <c r="B48" s="1">
        <f t="shared" ca="1" si="1"/>
        <v>6050</v>
      </c>
      <c r="C48" s="3">
        <f t="shared" ca="1" si="0"/>
        <v>16.575342465753426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51440</v>
      </c>
      <c r="B49" s="1">
        <f t="shared" ca="1" si="1"/>
        <v>6416</v>
      </c>
      <c r="C49" s="3">
        <f t="shared" ca="1" si="0"/>
        <v>17.578082191780823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51805</v>
      </c>
      <c r="B50" s="1">
        <f t="shared" ca="1" si="1"/>
        <v>6781</v>
      </c>
      <c r="C50" s="3">
        <f t="shared" ca="1" si="0"/>
        <v>18.578082191780823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52170</v>
      </c>
      <c r="B51" s="1">
        <f t="shared" ca="1" si="1"/>
        <v>7146</v>
      </c>
      <c r="C51" s="3">
        <f t="shared" ca="1" si="0"/>
        <v>19.578082191780823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52535</v>
      </c>
      <c r="B52" s="1">
        <f t="shared" ca="1" si="1"/>
        <v>7511</v>
      </c>
      <c r="C52" s="3">
        <f t="shared" ca="1" si="0"/>
        <v>20.578082191780823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52901</v>
      </c>
      <c r="B53" s="1">
        <f t="shared" ca="1" si="1"/>
        <v>7877</v>
      </c>
      <c r="C53" s="3">
        <f t="shared" ca="1" si="0"/>
        <v>21.580821917808219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53266</v>
      </c>
      <c r="B54" s="1">
        <f t="shared" ca="1" si="1"/>
        <v>8242</v>
      </c>
      <c r="C54" s="3">
        <f t="shared" ca="1" si="0"/>
        <v>22.580821917808219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53631</v>
      </c>
      <c r="B55" s="1">
        <f t="shared" ca="1" si="1"/>
        <v>8607</v>
      </c>
      <c r="C55" s="3">
        <f t="shared" ca="1" si="0"/>
        <v>23.580821917808219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53996</v>
      </c>
      <c r="B56" s="1">
        <f t="shared" ca="1" si="1"/>
        <v>8972</v>
      </c>
      <c r="C56" s="3">
        <f t="shared" ca="1" si="0"/>
        <v>24.580821917808219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54362</v>
      </c>
      <c r="B57" s="1">
        <f t="shared" ca="1" si="1"/>
        <v>9338</v>
      </c>
      <c r="C57" s="3">
        <f t="shared" ca="1" si="0"/>
        <v>25.583561643835615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54727</v>
      </c>
      <c r="B58" s="1">
        <f t="shared" ca="1" si="1"/>
        <v>9703</v>
      </c>
      <c r="C58" s="3">
        <f t="shared" ca="1" si="0"/>
        <v>26.583561643835615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55092</v>
      </c>
      <c r="B59" s="1">
        <f t="shared" ca="1" si="1"/>
        <v>10068</v>
      </c>
      <c r="C59" s="3">
        <f t="shared" ca="1" si="0"/>
        <v>27.583561643835615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55457</v>
      </c>
      <c r="B60" s="1">
        <f t="shared" ca="1" si="1"/>
        <v>10433</v>
      </c>
      <c r="C60" s="3">
        <f t="shared" ca="1" si="0"/>
        <v>28.583561643835615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55823</v>
      </c>
      <c r="B61" s="1">
        <f t="shared" ca="1" si="1"/>
        <v>10799</v>
      </c>
      <c r="C61" s="3">
        <f t="shared" ca="1" si="0"/>
        <v>29.586301369863012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56188</v>
      </c>
      <c r="B62" s="1">
        <f t="shared" ca="1" si="1"/>
        <v>11164</v>
      </c>
      <c r="C62" s="3">
        <f t="shared" ca="1" si="0"/>
        <v>30.586301369863012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56553</v>
      </c>
      <c r="B63" s="1">
        <f t="shared" ca="1" si="1"/>
        <v>11529</v>
      </c>
      <c r="C63" s="3">
        <f t="shared" ca="1" si="0"/>
        <v>31.586301369863012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56918</v>
      </c>
      <c r="B64" s="1">
        <f t="shared" ca="1" si="1"/>
        <v>11894</v>
      </c>
      <c r="C64" s="3">
        <f t="shared" ca="1" si="0"/>
        <v>32.586301369863016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57284</v>
      </c>
      <c r="B65" s="1">
        <f t="shared" ca="1" si="1"/>
        <v>12260</v>
      </c>
      <c r="C65" s="3">
        <f t="shared" ca="1" si="0"/>
        <v>33.589041095890408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57649</v>
      </c>
      <c r="B66" s="1">
        <f t="shared" ca="1" si="1"/>
        <v>12625</v>
      </c>
      <c r="C66" s="3">
        <f t="shared" ca="1" si="0"/>
        <v>34.589041095890408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58014</v>
      </c>
      <c r="B67" s="1">
        <f t="shared" ca="1" si="1"/>
        <v>12990</v>
      </c>
      <c r="C67" s="3">
        <f t="shared" ca="1" si="0"/>
        <v>35.589041095890408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58379</v>
      </c>
      <c r="B68" s="1">
        <f t="shared" ca="1" si="1"/>
        <v>13355</v>
      </c>
      <c r="C68" s="3">
        <f t="shared" ca="1" si="0"/>
        <v>36.589041095890408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58745</v>
      </c>
      <c r="B69" s="1">
        <f t="shared" ca="1" si="1"/>
        <v>13721</v>
      </c>
      <c r="C69" s="3">
        <f t="shared" ca="1" si="0"/>
        <v>37.591780821917808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59110</v>
      </c>
      <c r="B70" s="1">
        <f t="shared" ca="1" si="1"/>
        <v>14086</v>
      </c>
      <c r="C70" s="3">
        <f t="shared" ca="1" si="0"/>
        <v>38.591780821917808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59475</v>
      </c>
      <c r="B71" s="1">
        <f t="shared" ca="1" si="1"/>
        <v>14451</v>
      </c>
      <c r="C71" s="3">
        <f t="shared" ca="1" si="0"/>
        <v>39.591780821917808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59840</v>
      </c>
      <c r="B72" s="1">
        <f t="shared" ca="1" si="1"/>
        <v>14816</v>
      </c>
      <c r="C72" s="3">
        <f t="shared" ca="1" si="0"/>
        <v>40.591780821917808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60206</v>
      </c>
      <c r="B73" s="1">
        <f t="shared" ca="1" si="1"/>
        <v>15182</v>
      </c>
      <c r="C73" s="3">
        <f t="shared" ca="1" si="0"/>
        <v>41.594520547945208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60571</v>
      </c>
      <c r="B74" s="1">
        <f t="shared" ca="1" si="1"/>
        <v>15547</v>
      </c>
      <c r="C74" s="3">
        <f t="shared" ca="1" si="0"/>
        <v>42.594520547945208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60936</v>
      </c>
      <c r="B75" s="1">
        <f t="shared" ca="1" si="1"/>
        <v>15912</v>
      </c>
      <c r="C75" s="3">
        <f t="shared" ca="1" si="0"/>
        <v>43.594520547945208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61301</v>
      </c>
      <c r="B76" s="1">
        <f t="shared" ca="1" si="1"/>
        <v>16277</v>
      </c>
      <c r="C76" s="3">
        <f t="shared" ca="1" si="0"/>
        <v>44.594520547945208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61667</v>
      </c>
      <c r="B77" s="1">
        <f t="shared" ca="1" si="1"/>
        <v>16643</v>
      </c>
      <c r="C77" s="3">
        <f t="shared" ca="1" si="0"/>
        <v>45.597260273972601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62032</v>
      </c>
      <c r="B78" s="1">
        <f t="shared" ca="1" si="1"/>
        <v>17008</v>
      </c>
      <c r="C78" s="3">
        <f t="shared" ca="1" si="0"/>
        <v>46.597260273972601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62397</v>
      </c>
      <c r="B79" s="1">
        <f t="shared" ca="1" si="1"/>
        <v>17373</v>
      </c>
      <c r="C79" s="3">
        <f t="shared" ca="1" si="0"/>
        <v>47.597260273972601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62762</v>
      </c>
      <c r="B80" s="1">
        <f t="shared" ca="1" si="1"/>
        <v>17738</v>
      </c>
      <c r="C80" s="3">
        <f t="shared" ca="1" si="0"/>
        <v>48.597260273972601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63128</v>
      </c>
      <c r="B81" s="1">
        <f t="shared" ca="1" si="1"/>
        <v>18104</v>
      </c>
      <c r="C81" s="3">
        <f t="shared" ca="1" si="0"/>
        <v>49.6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63493</v>
      </c>
      <c r="B82" s="1">
        <f t="shared" ca="1" si="1"/>
        <v>18469</v>
      </c>
      <c r="C82" s="3">
        <f t="shared" ca="1" si="0"/>
        <v>50.6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63858</v>
      </c>
      <c r="B83" s="1">
        <f t="shared" ca="1" si="1"/>
        <v>18834</v>
      </c>
      <c r="C83" s="3">
        <f t="shared" ca="1" si="0"/>
        <v>51.6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64223</v>
      </c>
      <c r="B84" s="1">
        <f t="shared" ca="1" si="1"/>
        <v>19199</v>
      </c>
      <c r="C84" s="3">
        <f t="shared" ca="1" si="0"/>
        <v>52.6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64589</v>
      </c>
      <c r="B85" s="1">
        <f t="shared" ca="1" si="1"/>
        <v>19565</v>
      </c>
      <c r="C85" s="3">
        <f t="shared" ca="1" si="0"/>
        <v>53.602739726027394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64954</v>
      </c>
      <c r="B86" s="1">
        <f t="shared" ca="1" si="1"/>
        <v>19930</v>
      </c>
      <c r="C86" s="3">
        <f t="shared" ca="1" si="0"/>
        <v>54.602739726027394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65319</v>
      </c>
      <c r="B87" s="1">
        <f t="shared" ca="1" si="1"/>
        <v>20295</v>
      </c>
      <c r="C87" s="3">
        <f t="shared" ca="1" si="0"/>
        <v>55.602739726027394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65684</v>
      </c>
      <c r="B88" s="1">
        <f t="shared" ca="1" si="1"/>
        <v>20660</v>
      </c>
      <c r="C88" s="3">
        <f t="shared" ca="1" si="0"/>
        <v>56.602739726027394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66050</v>
      </c>
      <c r="B89" s="1">
        <f t="shared" ca="1" si="1"/>
        <v>21026</v>
      </c>
      <c r="C89" s="3">
        <f t="shared" ca="1" si="0"/>
        <v>57.605479452054794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66415</v>
      </c>
      <c r="B90" s="1">
        <f t="shared" ca="1" si="1"/>
        <v>21391</v>
      </c>
      <c r="C90" s="3">
        <f t="shared" ca="1" si="0"/>
        <v>58.605479452054794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66780</v>
      </c>
      <c r="B91" s="1">
        <f t="shared" ca="1" si="1"/>
        <v>21756</v>
      </c>
      <c r="C91" s="3">
        <f t="shared" ca="1" si="0"/>
        <v>59.605479452054794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67145</v>
      </c>
      <c r="B92" s="1">
        <f t="shared" ca="1" si="1"/>
        <v>22121</v>
      </c>
      <c r="C92" s="3">
        <f t="shared" ca="1" si="0"/>
        <v>60.605479452054794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67511</v>
      </c>
      <c r="B93" s="1">
        <f t="shared" ca="1" si="1"/>
        <v>22487</v>
      </c>
      <c r="C93" s="3">
        <f t="shared" ca="1" si="0"/>
        <v>61.608219178082194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67876</v>
      </c>
      <c r="B94" s="1">
        <f t="shared" ca="1" si="1"/>
        <v>22852</v>
      </c>
      <c r="C94" s="3">
        <f t="shared" ca="1" si="0"/>
        <v>62.608219178082194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68241</v>
      </c>
      <c r="B95" s="1">
        <f t="shared" ca="1" si="1"/>
        <v>23217</v>
      </c>
      <c r="C95" s="3">
        <f t="shared" ref="C95:C154" ca="1" si="4">B95/365</f>
        <v>63.608219178082194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68606</v>
      </c>
      <c r="B96" s="1">
        <f t="shared" ref="B96:B154" ca="1" si="5">DATEDIF($B$15,A96,"d")</f>
        <v>23582</v>
      </c>
      <c r="C96" s="3">
        <f t="shared" ca="1" si="4"/>
        <v>64.608219178082194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68972</v>
      </c>
      <c r="B97" s="1">
        <f t="shared" ca="1" si="5"/>
        <v>23948</v>
      </c>
      <c r="C97" s="3">
        <f t="shared" ca="1" si="4"/>
        <v>65.610958904109594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69337</v>
      </c>
      <c r="B98" s="1">
        <f t="shared" ca="1" si="5"/>
        <v>24313</v>
      </c>
      <c r="C98" s="3">
        <f t="shared" ca="1" si="4"/>
        <v>66.610958904109594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69702</v>
      </c>
      <c r="B99" s="1">
        <f t="shared" ca="1" si="5"/>
        <v>24678</v>
      </c>
      <c r="C99" s="3">
        <f t="shared" ca="1" si="4"/>
        <v>67.610958904109594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70067</v>
      </c>
      <c r="B100" s="1">
        <f t="shared" ca="1" si="5"/>
        <v>25043</v>
      </c>
      <c r="C100" s="3">
        <f t="shared" ca="1" si="4"/>
        <v>68.610958904109594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70433</v>
      </c>
      <c r="B101" s="1">
        <f t="shared" ca="1" si="5"/>
        <v>25409</v>
      </c>
      <c r="C101" s="3">
        <f t="shared" ca="1" si="4"/>
        <v>69.61369863013698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70798</v>
      </c>
      <c r="B102" s="1">
        <f t="shared" ca="1" si="5"/>
        <v>25774</v>
      </c>
      <c r="C102" s="3">
        <f t="shared" ca="1" si="4"/>
        <v>70.61369863013698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71163</v>
      </c>
      <c r="B103" s="1">
        <f t="shared" ca="1" si="5"/>
        <v>26139</v>
      </c>
      <c r="C103" s="3">
        <f t="shared" ca="1" si="4"/>
        <v>71.61369863013698</v>
      </c>
      <c r="D103" s="3">
        <f t="shared" ca="1" si="7"/>
        <v>0</v>
      </c>
      <c r="E103" s="3"/>
    </row>
    <row r="104" spans="1:8" x14ac:dyDescent="0.25">
      <c r="A104" s="4">
        <f t="shared" ca="1" si="6"/>
        <v>71528</v>
      </c>
      <c r="B104" s="1">
        <f t="shared" ca="1" si="5"/>
        <v>26504</v>
      </c>
      <c r="C104" s="3">
        <f t="shared" ca="1" si="4"/>
        <v>72.61369863013698</v>
      </c>
      <c r="D104" s="3">
        <f t="shared" ca="1" si="7"/>
        <v>0</v>
      </c>
      <c r="E104" s="3"/>
    </row>
    <row r="105" spans="1:8" x14ac:dyDescent="0.25">
      <c r="A105" s="4">
        <f t="shared" ca="1" si="6"/>
        <v>71894</v>
      </c>
      <c r="B105" s="1">
        <f t="shared" ca="1" si="5"/>
        <v>26870</v>
      </c>
      <c r="C105" s="3">
        <f t="shared" ca="1" si="4"/>
        <v>73.61643835616438</v>
      </c>
      <c r="D105" s="3">
        <f t="shared" ca="1" si="7"/>
        <v>0</v>
      </c>
      <c r="E105" s="3"/>
    </row>
    <row r="106" spans="1:8" x14ac:dyDescent="0.25">
      <c r="A106" s="4">
        <f t="shared" ca="1" si="6"/>
        <v>72259</v>
      </c>
      <c r="B106" s="1">
        <f t="shared" ca="1" si="5"/>
        <v>27235</v>
      </c>
      <c r="C106" s="3">
        <f t="shared" ca="1" si="4"/>
        <v>74.61643835616438</v>
      </c>
      <c r="D106" s="3">
        <f t="shared" ca="1" si="7"/>
        <v>0</v>
      </c>
      <c r="E106" s="3"/>
    </row>
    <row r="107" spans="1:8" x14ac:dyDescent="0.25">
      <c r="A107" s="4">
        <f t="shared" ca="1" si="6"/>
        <v>72624</v>
      </c>
      <c r="B107" s="1">
        <f t="shared" ca="1" si="5"/>
        <v>27600</v>
      </c>
      <c r="C107" s="3">
        <f t="shared" ca="1" si="4"/>
        <v>75.61643835616438</v>
      </c>
      <c r="D107" s="3">
        <f t="shared" ca="1" si="7"/>
        <v>0</v>
      </c>
      <c r="E107" s="3"/>
    </row>
    <row r="108" spans="1:8" x14ac:dyDescent="0.25">
      <c r="A108" s="4">
        <f t="shared" ca="1" si="6"/>
        <v>72989</v>
      </c>
      <c r="B108" s="1">
        <f t="shared" ca="1" si="5"/>
        <v>27965</v>
      </c>
      <c r="C108" s="3">
        <f t="shared" ca="1" si="4"/>
        <v>76.61643835616438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73354</v>
      </c>
      <c r="B109" s="1">
        <f t="shared" ca="1" si="5"/>
        <v>28330</v>
      </c>
      <c r="C109" s="3">
        <f t="shared" ca="1" si="4"/>
        <v>77.61643835616438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73719</v>
      </c>
      <c r="B110" s="1">
        <f t="shared" ca="1" si="5"/>
        <v>28695</v>
      </c>
      <c r="C110" s="3">
        <f t="shared" ca="1" si="4"/>
        <v>78.61643835616438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74084</v>
      </c>
      <c r="B111" s="1">
        <f t="shared" ca="1" si="5"/>
        <v>29060</v>
      </c>
      <c r="C111" s="3">
        <f t="shared" ca="1" si="4"/>
        <v>79.61643835616438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74449</v>
      </c>
      <c r="B112" s="1">
        <f t="shared" ca="1" si="5"/>
        <v>29425</v>
      </c>
      <c r="C112" s="3">
        <f t="shared" ca="1" si="4"/>
        <v>80.61643835616438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74815</v>
      </c>
      <c r="B113" s="1">
        <f t="shared" ca="1" si="5"/>
        <v>29791</v>
      </c>
      <c r="C113" s="3">
        <f t="shared" ca="1" si="4"/>
        <v>81.61917808219178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75180</v>
      </c>
      <c r="B114" s="1">
        <f t="shared" ca="1" si="5"/>
        <v>30156</v>
      </c>
      <c r="C114" s="3">
        <f t="shared" ca="1" si="4"/>
        <v>82.61917808219178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75545</v>
      </c>
      <c r="B115" s="1">
        <f t="shared" ca="1" si="5"/>
        <v>30521</v>
      </c>
      <c r="C115" s="3">
        <f t="shared" ca="1" si="4"/>
        <v>83.61917808219178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75910</v>
      </c>
      <c r="B116" s="1">
        <f t="shared" ca="1" si="5"/>
        <v>30886</v>
      </c>
      <c r="C116" s="3">
        <f t="shared" ca="1" si="4"/>
        <v>84.61917808219178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76276</v>
      </c>
      <c r="B117" s="1">
        <f t="shared" ca="1" si="5"/>
        <v>31252</v>
      </c>
      <c r="C117" s="3">
        <f t="shared" ca="1" si="4"/>
        <v>85.62191780821918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76641</v>
      </c>
      <c r="B118" s="1">
        <f t="shared" ca="1" si="5"/>
        <v>31617</v>
      </c>
      <c r="C118" s="3">
        <f t="shared" ca="1" si="4"/>
        <v>86.62191780821918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77006</v>
      </c>
      <c r="B119" s="1">
        <f t="shared" ca="1" si="5"/>
        <v>31982</v>
      </c>
      <c r="C119" s="3">
        <f t="shared" ca="1" si="4"/>
        <v>87.62191780821918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77371</v>
      </c>
      <c r="B120" s="1">
        <f t="shared" ca="1" si="5"/>
        <v>32347</v>
      </c>
      <c r="C120" s="3">
        <f t="shared" ca="1" si="4"/>
        <v>88.62191780821918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77737</v>
      </c>
      <c r="B121" s="1">
        <f t="shared" ca="1" si="5"/>
        <v>32713</v>
      </c>
      <c r="C121" s="3">
        <f t="shared" ca="1" si="4"/>
        <v>89.62465753424658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78102</v>
      </c>
      <c r="B122" s="1">
        <f t="shared" ca="1" si="5"/>
        <v>33078</v>
      </c>
      <c r="C122" s="3">
        <f t="shared" ca="1" si="4"/>
        <v>90.62465753424658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78467</v>
      </c>
      <c r="B123" s="1">
        <f t="shared" ca="1" si="5"/>
        <v>33443</v>
      </c>
      <c r="C123" s="3">
        <f t="shared" ca="1" si="4"/>
        <v>91.62465753424658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78832</v>
      </c>
      <c r="B124" s="1">
        <f t="shared" ca="1" si="5"/>
        <v>33808</v>
      </c>
      <c r="C124" s="3">
        <f t="shared" ca="1" si="4"/>
        <v>92.62465753424658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79198</v>
      </c>
      <c r="B125" s="1">
        <f t="shared" ca="1" si="5"/>
        <v>34174</v>
      </c>
      <c r="C125" s="3">
        <f t="shared" ca="1" si="4"/>
        <v>93.627397260273966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79563</v>
      </c>
      <c r="B126" s="1">
        <f t="shared" ca="1" si="5"/>
        <v>34539</v>
      </c>
      <c r="C126" s="3">
        <f t="shared" ca="1" si="4"/>
        <v>94.627397260273966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79928</v>
      </c>
      <c r="B127" s="1">
        <f t="shared" ca="1" si="5"/>
        <v>34904</v>
      </c>
      <c r="C127" s="3">
        <f t="shared" ca="1" si="4"/>
        <v>95.627397260273966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80293</v>
      </c>
      <c r="B128" s="1">
        <f t="shared" ca="1" si="5"/>
        <v>35269</v>
      </c>
      <c r="C128" s="3">
        <f t="shared" ca="1" si="4"/>
        <v>96.627397260273966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80659</v>
      </c>
      <c r="B129" s="1">
        <f t="shared" ca="1" si="5"/>
        <v>35635</v>
      </c>
      <c r="C129" s="3">
        <f t="shared" ca="1" si="4"/>
        <v>97.630136986301366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81024</v>
      </c>
      <c r="B130" s="1">
        <f t="shared" ca="1" si="5"/>
        <v>36000</v>
      </c>
      <c r="C130" s="3">
        <f t="shared" ca="1" si="4"/>
        <v>98.630136986301366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81389</v>
      </c>
      <c r="B131" s="1">
        <f t="shared" ca="1" si="5"/>
        <v>36365</v>
      </c>
      <c r="C131" s="3">
        <f t="shared" ca="1" si="4"/>
        <v>99.630136986301366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81754</v>
      </c>
      <c r="B132" s="1">
        <f t="shared" ca="1" si="5"/>
        <v>36730</v>
      </c>
      <c r="C132" s="3">
        <f t="shared" ca="1" si="4"/>
        <v>100.63013698630137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82120</v>
      </c>
      <c r="B133" s="1">
        <f t="shared" ca="1" si="5"/>
        <v>37096</v>
      </c>
      <c r="C133" s="3">
        <f t="shared" ca="1" si="4"/>
        <v>101.63287671232877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82485</v>
      </c>
      <c r="B134" s="1">
        <f t="shared" ca="1" si="5"/>
        <v>37461</v>
      </c>
      <c r="C134" s="3">
        <f t="shared" ca="1" si="4"/>
        <v>102.63287671232877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82850</v>
      </c>
      <c r="B135" s="1">
        <f t="shared" ca="1" si="5"/>
        <v>37826</v>
      </c>
      <c r="C135" s="3">
        <f t="shared" ca="1" si="4"/>
        <v>103.63287671232877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83215</v>
      </c>
      <c r="B136" s="1">
        <f t="shared" ca="1" si="5"/>
        <v>38191</v>
      </c>
      <c r="C136" s="3">
        <f t="shared" ca="1" si="4"/>
        <v>104.63287671232877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83581</v>
      </c>
      <c r="B137" s="1">
        <f t="shared" ca="1" si="5"/>
        <v>38557</v>
      </c>
      <c r="C137" s="3">
        <f t="shared" ca="1" si="4"/>
        <v>105.63561643835617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83946</v>
      </c>
      <c r="B138" s="1">
        <f t="shared" ca="1" si="5"/>
        <v>38922</v>
      </c>
      <c r="C138" s="3">
        <f t="shared" ca="1" si="4"/>
        <v>106.63561643835617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84311</v>
      </c>
      <c r="B139" s="1">
        <f t="shared" ca="1" si="5"/>
        <v>39287</v>
      </c>
      <c r="C139" s="3">
        <f t="shared" ca="1" si="4"/>
        <v>107.63561643835617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84676</v>
      </c>
      <c r="B140" s="1">
        <f t="shared" ca="1" si="5"/>
        <v>39652</v>
      </c>
      <c r="C140" s="3">
        <f t="shared" ca="1" si="4"/>
        <v>108.63561643835617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85042</v>
      </c>
      <c r="B141" s="1">
        <f t="shared" ca="1" si="5"/>
        <v>40018</v>
      </c>
      <c r="C141" s="3">
        <f t="shared" ca="1" si="4"/>
        <v>109.63835616438357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85407</v>
      </c>
      <c r="B142" s="1">
        <f t="shared" ca="1" si="5"/>
        <v>40383</v>
      </c>
      <c r="C142" s="3">
        <f t="shared" ca="1" si="4"/>
        <v>110.63835616438357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85772</v>
      </c>
      <c r="B143" s="1">
        <f t="shared" ca="1" si="5"/>
        <v>40748</v>
      </c>
      <c r="C143" s="3">
        <f t="shared" ca="1" si="4"/>
        <v>111.63835616438357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86137</v>
      </c>
      <c r="B144" s="1">
        <f t="shared" ca="1" si="5"/>
        <v>41113</v>
      </c>
      <c r="C144" s="3">
        <f t="shared" ca="1" si="4"/>
        <v>112.63835616438357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86503</v>
      </c>
      <c r="B145" s="1">
        <f t="shared" ca="1" si="5"/>
        <v>41479</v>
      </c>
      <c r="C145" s="3">
        <f t="shared" ca="1" si="4"/>
        <v>113.64109589041095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86868</v>
      </c>
      <c r="B146" s="1">
        <f t="shared" ca="1" si="5"/>
        <v>41844</v>
      </c>
      <c r="C146" s="3">
        <f t="shared" ca="1" si="4"/>
        <v>114.64109589041095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87233</v>
      </c>
      <c r="B147" s="1">
        <f t="shared" ca="1" si="5"/>
        <v>42209</v>
      </c>
      <c r="C147" s="3">
        <f t="shared" ca="1" si="4"/>
        <v>115.64109589041095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87598</v>
      </c>
      <c r="B148" s="1">
        <f t="shared" ca="1" si="5"/>
        <v>42574</v>
      </c>
      <c r="C148" s="3">
        <f t="shared" ca="1" si="4"/>
        <v>116.64109589041095</v>
      </c>
      <c r="D148" s="3">
        <f t="shared" ca="1" si="7"/>
        <v>0</v>
      </c>
      <c r="E148" s="3"/>
    </row>
    <row r="149" spans="1:8" x14ac:dyDescent="0.25">
      <c r="A149" s="4">
        <f t="shared" ca="1" si="6"/>
        <v>87964</v>
      </c>
      <c r="B149" s="1">
        <f t="shared" ca="1" si="5"/>
        <v>42940</v>
      </c>
      <c r="C149" s="3">
        <f t="shared" ca="1" si="4"/>
        <v>117.64383561643835</v>
      </c>
      <c r="D149" s="3">
        <f t="shared" ca="1" si="7"/>
        <v>0</v>
      </c>
      <c r="E149" s="3"/>
    </row>
    <row r="150" spans="1:8" x14ac:dyDescent="0.25">
      <c r="A150" s="4">
        <f t="shared" ca="1" si="6"/>
        <v>88329</v>
      </c>
      <c r="B150" s="1">
        <f t="shared" ca="1" si="5"/>
        <v>43305</v>
      </c>
      <c r="C150" s="3">
        <f t="shared" ca="1" si="4"/>
        <v>118.64383561643835</v>
      </c>
      <c r="D150" s="3">
        <f t="shared" ca="1" si="7"/>
        <v>0</v>
      </c>
      <c r="E150" s="3"/>
    </row>
    <row r="151" spans="1:8" x14ac:dyDescent="0.25">
      <c r="A151" s="4">
        <f t="shared" ca="1" si="6"/>
        <v>88694</v>
      </c>
      <c r="B151" s="1">
        <f t="shared" ca="1" si="5"/>
        <v>43670</v>
      </c>
      <c r="C151" s="3">
        <f t="shared" ca="1" si="4"/>
        <v>119.64383561643835</v>
      </c>
      <c r="D151" s="3">
        <f t="shared" ca="1" si="7"/>
        <v>0</v>
      </c>
      <c r="E151" s="3"/>
    </row>
    <row r="152" spans="1:8" x14ac:dyDescent="0.25">
      <c r="A152" s="4">
        <f t="shared" ca="1" si="6"/>
        <v>89059</v>
      </c>
      <c r="B152" s="1">
        <f t="shared" ca="1" si="5"/>
        <v>44035</v>
      </c>
      <c r="C152" s="3">
        <f t="shared" ca="1" si="4"/>
        <v>120.64383561643835</v>
      </c>
      <c r="D152" s="3">
        <f t="shared" ca="1" si="7"/>
        <v>0</v>
      </c>
      <c r="E152" s="3"/>
    </row>
    <row r="153" spans="1:8" x14ac:dyDescent="0.25">
      <c r="A153" s="4">
        <f t="shared" ca="1" si="6"/>
        <v>89425</v>
      </c>
      <c r="B153" s="1">
        <f t="shared" ca="1" si="5"/>
        <v>44401</v>
      </c>
      <c r="C153" s="3">
        <f t="shared" ca="1" si="4"/>
        <v>121.64657534246575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89790</v>
      </c>
      <c r="B154" s="1">
        <f t="shared" ca="1" si="5"/>
        <v>44766</v>
      </c>
      <c r="C154" s="3">
        <f t="shared" ca="1" si="4"/>
        <v>122.64657534246575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5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4" priority="2" operator="containsText" text="DATA NON GESTIBILE">
      <formula>NOT(ISERROR(SEARCH("DATA NON GESTIBILE",C15)))</formula>
    </cfRule>
  </conditionalFormatting>
  <conditionalFormatting sqref="C22 C24">
    <cfRule type="containsText" dxfId="3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F0E3-D119-45F3-B8E8-07D3613B08C2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MAIN!E15</f>
        <v>92.86</v>
      </c>
      <c r="C3" s="11" t="s">
        <v>19</v>
      </c>
      <c r="G3" s="25" t="str">
        <f>A26</f>
        <v>TIR netto</v>
      </c>
      <c r="H3" s="26">
        <f ca="1">B26</f>
        <v>2.2578737139701845E-2</v>
      </c>
    </row>
    <row r="4" spans="1:16" x14ac:dyDescent="0.25">
      <c r="A4" s="14" t="s">
        <v>3</v>
      </c>
      <c r="B4" s="29">
        <f>MAIN!F15</f>
        <v>2000</v>
      </c>
      <c r="C4" s="11" t="s">
        <v>20</v>
      </c>
    </row>
    <row r="5" spans="1:16" x14ac:dyDescent="0.25">
      <c r="A5" s="5" t="s">
        <v>2</v>
      </c>
      <c r="B5" s="1">
        <f>B3*B4/100</f>
        <v>1857.2</v>
      </c>
      <c r="C5" s="11" t="s">
        <v>7</v>
      </c>
    </row>
    <row r="6" spans="1:16" x14ac:dyDescent="0.25">
      <c r="A6" s="14" t="s">
        <v>4</v>
      </c>
      <c r="B6" s="30">
        <f>MAIN!G15</f>
        <v>8.0000000000000002E-3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0">
        <f>MAIN!H15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16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8.0000000000000002E-3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1.6064000000000078E-2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MAIN!I15</f>
        <v>46598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MAIN!J15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4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10.871232876712329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0.67945205479452053</v>
      </c>
      <c r="D18" s="21"/>
      <c r="J18" s="13"/>
      <c r="N18" s="5"/>
    </row>
    <row r="19" spans="1:16" x14ac:dyDescent="0.25">
      <c r="A19" s="5" t="s">
        <v>13</v>
      </c>
      <c r="B19" s="29">
        <f>MAIN!K15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MAIN!L15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MAIN!M15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2.2578737139701845E-2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185.43767123287671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94" si="0">B31/365</f>
        <v>0</v>
      </c>
      <c r="D31" s="3">
        <f ca="1">-(B5+B19+B17*B23)</f>
        <v>-1866.7123287671234</v>
      </c>
      <c r="E31" s="3"/>
      <c r="G31" s="5"/>
      <c r="H31" s="5"/>
      <c r="I31" s="5"/>
    </row>
    <row r="32" spans="1:16" x14ac:dyDescent="0.25">
      <c r="A32" s="4">
        <f ca="1">COUPNCD(B15,B13,B7)</f>
        <v>45137</v>
      </c>
      <c r="B32" s="1">
        <f t="shared" ref="B32:B95" ca="1" si="1">DATEDIF($B$15,A32,"d")</f>
        <v>113</v>
      </c>
      <c r="C32" s="3">
        <f t="shared" ca="1" si="0"/>
        <v>0.30958904109589042</v>
      </c>
      <c r="D32" s="3">
        <f ca="1">IF(A32=$B$13,$B$4-MAX(0,$B$4-$B$3*$B$4/100)*$B$22+$B$10*$B$23,IF(A32&gt;$B$13,0,$B$10*$B$23))</f>
        <v>14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45503</v>
      </c>
      <c r="B33" s="1">
        <f t="shared" ca="1" si="1"/>
        <v>479</v>
      </c>
      <c r="C33" s="3">
        <f t="shared" ca="1" si="0"/>
        <v>1.3123287671232877</v>
      </c>
      <c r="D33" s="3">
        <f t="shared" ref="D33:D96" ca="1" si="3">IF(A33=$B$13,$B$4-MAX(0,$B$4-$B$3*$B$4/100)*$B$22+$B$10*$B$23,IF(A33&gt;$B$13,0,$B$10*$B$23))</f>
        <v>14</v>
      </c>
      <c r="E33" s="3"/>
      <c r="G33" s="9"/>
      <c r="H33" s="3"/>
      <c r="I33" s="8"/>
    </row>
    <row r="34" spans="1:9" x14ac:dyDescent="0.25">
      <c r="A34" s="4">
        <f t="shared" ca="1" si="2"/>
        <v>45868</v>
      </c>
      <c r="B34" s="1">
        <f t="shared" ca="1" si="1"/>
        <v>844</v>
      </c>
      <c r="C34" s="3">
        <f t="shared" ca="1" si="0"/>
        <v>2.3123287671232875</v>
      </c>
      <c r="D34" s="3">
        <f t="shared" ca="1" si="3"/>
        <v>14</v>
      </c>
      <c r="E34" s="3"/>
      <c r="G34" s="9"/>
      <c r="H34" s="3"/>
      <c r="I34" s="8"/>
    </row>
    <row r="35" spans="1:9" x14ac:dyDescent="0.25">
      <c r="A35" s="4">
        <f t="shared" ca="1" si="2"/>
        <v>46233</v>
      </c>
      <c r="B35" s="1">
        <f t="shared" ca="1" si="1"/>
        <v>1209</v>
      </c>
      <c r="C35" s="3">
        <f t="shared" ca="1" si="0"/>
        <v>3.3123287671232875</v>
      </c>
      <c r="D35" s="3">
        <f t="shared" ca="1" si="3"/>
        <v>14</v>
      </c>
      <c r="E35" s="3"/>
      <c r="G35" s="9"/>
      <c r="H35" s="3"/>
      <c r="I35" s="8"/>
    </row>
    <row r="36" spans="1:9" x14ac:dyDescent="0.25">
      <c r="A36" s="4">
        <f t="shared" ca="1" si="2"/>
        <v>46598</v>
      </c>
      <c r="B36" s="1">
        <f t="shared" ca="1" si="1"/>
        <v>1574</v>
      </c>
      <c r="C36" s="3">
        <f t="shared" ca="1" si="0"/>
        <v>4.3123287671232875</v>
      </c>
      <c r="D36" s="3">
        <f t="shared" ca="1" si="3"/>
        <v>1996.15</v>
      </c>
      <c r="E36" s="3"/>
      <c r="G36" s="9"/>
      <c r="H36" s="3"/>
      <c r="I36" s="8"/>
    </row>
    <row r="37" spans="1:9" x14ac:dyDescent="0.25">
      <c r="A37" s="4">
        <f t="shared" ca="1" si="2"/>
        <v>46964</v>
      </c>
      <c r="B37" s="1">
        <f t="shared" ca="1" si="1"/>
        <v>1940</v>
      </c>
      <c r="C37" s="3">
        <f t="shared" ca="1" si="0"/>
        <v>5.3150684931506849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47329</v>
      </c>
      <c r="B38" s="1">
        <f t="shared" ca="1" si="1"/>
        <v>2305</v>
      </c>
      <c r="C38" s="3">
        <f t="shared" ca="1" si="0"/>
        <v>6.3150684931506849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47694</v>
      </c>
      <c r="B39" s="1">
        <f t="shared" ca="1" si="1"/>
        <v>2670</v>
      </c>
      <c r="C39" s="3">
        <f t="shared" ca="1" si="0"/>
        <v>7.3150684931506849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48059</v>
      </c>
      <c r="B40" s="1">
        <f t="shared" ca="1" si="1"/>
        <v>3035</v>
      </c>
      <c r="C40" s="3">
        <f t="shared" ca="1" si="0"/>
        <v>8.3150684931506849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48425</v>
      </c>
      <c r="B41" s="1">
        <f t="shared" ca="1" si="1"/>
        <v>3401</v>
      </c>
      <c r="C41" s="3">
        <f t="shared" ca="1" si="0"/>
        <v>9.3178082191780813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48790</v>
      </c>
      <c r="B42" s="1">
        <f t="shared" ca="1" si="1"/>
        <v>3766</v>
      </c>
      <c r="C42" s="3">
        <f t="shared" ca="1" si="0"/>
        <v>10.317808219178081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49155</v>
      </c>
      <c r="B43" s="1">
        <f t="shared" ca="1" si="1"/>
        <v>4131</v>
      </c>
      <c r="C43" s="3">
        <f t="shared" ca="1" si="0"/>
        <v>11.317808219178081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49520</v>
      </c>
      <c r="B44" s="1">
        <f t="shared" ca="1" si="1"/>
        <v>4496</v>
      </c>
      <c r="C44" s="3">
        <f t="shared" ca="1" si="0"/>
        <v>12.317808219178081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49886</v>
      </c>
      <c r="B45" s="1">
        <f t="shared" ca="1" si="1"/>
        <v>4862</v>
      </c>
      <c r="C45" s="3">
        <f t="shared" ca="1" si="0"/>
        <v>13.32054794520548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50251</v>
      </c>
      <c r="B46" s="1">
        <f t="shared" ca="1" si="1"/>
        <v>5227</v>
      </c>
      <c r="C46" s="3">
        <f t="shared" ca="1" si="0"/>
        <v>14.32054794520548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50616</v>
      </c>
      <c r="B47" s="1">
        <f t="shared" ca="1" si="1"/>
        <v>5592</v>
      </c>
      <c r="C47" s="3">
        <f t="shared" ca="1" si="0"/>
        <v>15.32054794520548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50981</v>
      </c>
      <c r="B48" s="1">
        <f t="shared" ca="1" si="1"/>
        <v>5957</v>
      </c>
      <c r="C48" s="3">
        <f t="shared" ca="1" si="0"/>
        <v>16.32054794520548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51347</v>
      </c>
      <c r="B49" s="1">
        <f t="shared" ca="1" si="1"/>
        <v>6323</v>
      </c>
      <c r="C49" s="3">
        <f t="shared" ca="1" si="0"/>
        <v>17.323287671232876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51712</v>
      </c>
      <c r="B50" s="1">
        <f t="shared" ca="1" si="1"/>
        <v>6688</v>
      </c>
      <c r="C50" s="3">
        <f t="shared" ca="1" si="0"/>
        <v>18.323287671232876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52077</v>
      </c>
      <c r="B51" s="1">
        <f t="shared" ca="1" si="1"/>
        <v>7053</v>
      </c>
      <c r="C51" s="3">
        <f t="shared" ca="1" si="0"/>
        <v>19.323287671232876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52442</v>
      </c>
      <c r="B52" s="1">
        <f t="shared" ca="1" si="1"/>
        <v>7418</v>
      </c>
      <c r="C52" s="3">
        <f t="shared" ca="1" si="0"/>
        <v>20.323287671232876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52808</v>
      </c>
      <c r="B53" s="1">
        <f t="shared" ca="1" si="1"/>
        <v>7784</v>
      </c>
      <c r="C53" s="3">
        <f t="shared" ca="1" si="0"/>
        <v>21.326027397260273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53173</v>
      </c>
      <c r="B54" s="1">
        <f t="shared" ca="1" si="1"/>
        <v>8149</v>
      </c>
      <c r="C54" s="3">
        <f t="shared" ca="1" si="0"/>
        <v>22.326027397260273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53538</v>
      </c>
      <c r="B55" s="1">
        <f t="shared" ca="1" si="1"/>
        <v>8514</v>
      </c>
      <c r="C55" s="3">
        <f t="shared" ca="1" si="0"/>
        <v>23.326027397260273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53903</v>
      </c>
      <c r="B56" s="1">
        <f t="shared" ca="1" si="1"/>
        <v>8879</v>
      </c>
      <c r="C56" s="3">
        <f t="shared" ca="1" si="0"/>
        <v>24.326027397260273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54269</v>
      </c>
      <c r="B57" s="1">
        <f t="shared" ca="1" si="1"/>
        <v>9245</v>
      </c>
      <c r="C57" s="3">
        <f t="shared" ca="1" si="0"/>
        <v>25.328767123287673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54634</v>
      </c>
      <c r="B58" s="1">
        <f t="shared" ca="1" si="1"/>
        <v>9610</v>
      </c>
      <c r="C58" s="3">
        <f t="shared" ca="1" si="0"/>
        <v>26.328767123287673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54999</v>
      </c>
      <c r="B59" s="1">
        <f t="shared" ca="1" si="1"/>
        <v>9975</v>
      </c>
      <c r="C59" s="3">
        <f t="shared" ca="1" si="0"/>
        <v>27.328767123287673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55364</v>
      </c>
      <c r="B60" s="1">
        <f t="shared" ca="1" si="1"/>
        <v>10340</v>
      </c>
      <c r="C60" s="3">
        <f t="shared" ca="1" si="0"/>
        <v>28.328767123287673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55730</v>
      </c>
      <c r="B61" s="1">
        <f t="shared" ca="1" si="1"/>
        <v>10706</v>
      </c>
      <c r="C61" s="3">
        <f t="shared" ca="1" si="0"/>
        <v>29.331506849315069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56095</v>
      </c>
      <c r="B62" s="1">
        <f t="shared" ca="1" si="1"/>
        <v>11071</v>
      </c>
      <c r="C62" s="3">
        <f t="shared" ca="1" si="0"/>
        <v>30.331506849315069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56460</v>
      </c>
      <c r="B63" s="1">
        <f t="shared" ca="1" si="1"/>
        <v>11436</v>
      </c>
      <c r="C63" s="3">
        <f t="shared" ca="1" si="0"/>
        <v>31.331506849315069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56825</v>
      </c>
      <c r="B64" s="1">
        <f t="shared" ca="1" si="1"/>
        <v>11801</v>
      </c>
      <c r="C64" s="3">
        <f t="shared" ca="1" si="0"/>
        <v>32.331506849315069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57191</v>
      </c>
      <c r="B65" s="1">
        <f t="shared" ca="1" si="1"/>
        <v>12167</v>
      </c>
      <c r="C65" s="3">
        <f t="shared" ca="1" si="0"/>
        <v>33.334246575342469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57556</v>
      </c>
      <c r="B66" s="1">
        <f t="shared" ca="1" si="1"/>
        <v>12532</v>
      </c>
      <c r="C66" s="3">
        <f t="shared" ca="1" si="0"/>
        <v>34.334246575342469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57921</v>
      </c>
      <c r="B67" s="1">
        <f t="shared" ca="1" si="1"/>
        <v>12897</v>
      </c>
      <c r="C67" s="3">
        <f t="shared" ca="1" si="0"/>
        <v>35.334246575342469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58286</v>
      </c>
      <c r="B68" s="1">
        <f t="shared" ca="1" si="1"/>
        <v>13262</v>
      </c>
      <c r="C68" s="3">
        <f t="shared" ca="1" si="0"/>
        <v>36.334246575342469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58652</v>
      </c>
      <c r="B69" s="1">
        <f t="shared" ca="1" si="1"/>
        <v>13628</v>
      </c>
      <c r="C69" s="3">
        <f t="shared" ca="1" si="0"/>
        <v>37.336986301369862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59017</v>
      </c>
      <c r="B70" s="1">
        <f t="shared" ca="1" si="1"/>
        <v>13993</v>
      </c>
      <c r="C70" s="3">
        <f t="shared" ca="1" si="0"/>
        <v>38.336986301369862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59382</v>
      </c>
      <c r="B71" s="1">
        <f t="shared" ca="1" si="1"/>
        <v>14358</v>
      </c>
      <c r="C71" s="3">
        <f t="shared" ca="1" si="0"/>
        <v>39.336986301369862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59747</v>
      </c>
      <c r="B72" s="1">
        <f t="shared" ca="1" si="1"/>
        <v>14723</v>
      </c>
      <c r="C72" s="3">
        <f t="shared" ca="1" si="0"/>
        <v>40.336986301369862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60113</v>
      </c>
      <c r="B73" s="1">
        <f t="shared" ca="1" si="1"/>
        <v>15089</v>
      </c>
      <c r="C73" s="3">
        <f t="shared" ca="1" si="0"/>
        <v>41.339726027397262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60478</v>
      </c>
      <c r="B74" s="1">
        <f t="shared" ca="1" si="1"/>
        <v>15454</v>
      </c>
      <c r="C74" s="3">
        <f t="shared" ca="1" si="0"/>
        <v>42.339726027397262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60843</v>
      </c>
      <c r="B75" s="1">
        <f t="shared" ca="1" si="1"/>
        <v>15819</v>
      </c>
      <c r="C75" s="3">
        <f t="shared" ca="1" si="0"/>
        <v>43.339726027397262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61208</v>
      </c>
      <c r="B76" s="1">
        <f t="shared" ca="1" si="1"/>
        <v>16184</v>
      </c>
      <c r="C76" s="3">
        <f t="shared" ca="1" si="0"/>
        <v>44.339726027397262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61574</v>
      </c>
      <c r="B77" s="1">
        <f t="shared" ca="1" si="1"/>
        <v>16550</v>
      </c>
      <c r="C77" s="3">
        <f t="shared" ca="1" si="0"/>
        <v>45.342465753424655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61939</v>
      </c>
      <c r="B78" s="1">
        <f t="shared" ca="1" si="1"/>
        <v>16915</v>
      </c>
      <c r="C78" s="3">
        <f t="shared" ca="1" si="0"/>
        <v>46.342465753424655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62304</v>
      </c>
      <c r="B79" s="1">
        <f t="shared" ca="1" si="1"/>
        <v>17280</v>
      </c>
      <c r="C79" s="3">
        <f t="shared" ca="1" si="0"/>
        <v>47.342465753424655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62669</v>
      </c>
      <c r="B80" s="1">
        <f t="shared" ca="1" si="1"/>
        <v>17645</v>
      </c>
      <c r="C80" s="3">
        <f t="shared" ca="1" si="0"/>
        <v>48.342465753424655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63035</v>
      </c>
      <c r="B81" s="1">
        <f t="shared" ca="1" si="1"/>
        <v>18011</v>
      </c>
      <c r="C81" s="3">
        <f t="shared" ca="1" si="0"/>
        <v>49.345205479452055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63400</v>
      </c>
      <c r="B82" s="1">
        <f t="shared" ca="1" si="1"/>
        <v>18376</v>
      </c>
      <c r="C82" s="3">
        <f t="shared" ca="1" si="0"/>
        <v>50.345205479452055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63765</v>
      </c>
      <c r="B83" s="1">
        <f t="shared" ca="1" si="1"/>
        <v>18741</v>
      </c>
      <c r="C83" s="3">
        <f t="shared" ca="1" si="0"/>
        <v>51.345205479452055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64130</v>
      </c>
      <c r="B84" s="1">
        <f t="shared" ca="1" si="1"/>
        <v>19106</v>
      </c>
      <c r="C84" s="3">
        <f t="shared" ca="1" si="0"/>
        <v>52.345205479452055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64496</v>
      </c>
      <c r="B85" s="1">
        <f t="shared" ca="1" si="1"/>
        <v>19472</v>
      </c>
      <c r="C85" s="3">
        <f t="shared" ca="1" si="0"/>
        <v>53.347945205479455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64861</v>
      </c>
      <c r="B86" s="1">
        <f t="shared" ca="1" si="1"/>
        <v>19837</v>
      </c>
      <c r="C86" s="3">
        <f t="shared" ca="1" si="0"/>
        <v>54.347945205479455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65226</v>
      </c>
      <c r="B87" s="1">
        <f t="shared" ca="1" si="1"/>
        <v>20202</v>
      </c>
      <c r="C87" s="3">
        <f t="shared" ca="1" si="0"/>
        <v>55.347945205479455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65591</v>
      </c>
      <c r="B88" s="1">
        <f t="shared" ca="1" si="1"/>
        <v>20567</v>
      </c>
      <c r="C88" s="3">
        <f t="shared" ca="1" si="0"/>
        <v>56.347945205479455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65957</v>
      </c>
      <c r="B89" s="1">
        <f t="shared" ca="1" si="1"/>
        <v>20933</v>
      </c>
      <c r="C89" s="3">
        <f t="shared" ca="1" si="0"/>
        <v>57.350684931506848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66322</v>
      </c>
      <c r="B90" s="1">
        <f t="shared" ca="1" si="1"/>
        <v>21298</v>
      </c>
      <c r="C90" s="3">
        <f t="shared" ca="1" si="0"/>
        <v>58.350684931506848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66687</v>
      </c>
      <c r="B91" s="1">
        <f t="shared" ca="1" si="1"/>
        <v>21663</v>
      </c>
      <c r="C91" s="3">
        <f t="shared" ca="1" si="0"/>
        <v>59.350684931506848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67052</v>
      </c>
      <c r="B92" s="1">
        <f t="shared" ca="1" si="1"/>
        <v>22028</v>
      </c>
      <c r="C92" s="3">
        <f t="shared" ca="1" si="0"/>
        <v>60.350684931506848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67418</v>
      </c>
      <c r="B93" s="1">
        <f t="shared" ca="1" si="1"/>
        <v>22394</v>
      </c>
      <c r="C93" s="3">
        <f t="shared" ca="1" si="0"/>
        <v>61.353424657534248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67783</v>
      </c>
      <c r="B94" s="1">
        <f t="shared" ca="1" si="1"/>
        <v>22759</v>
      </c>
      <c r="C94" s="3">
        <f t="shared" ca="1" si="0"/>
        <v>62.353424657534248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68148</v>
      </c>
      <c r="B95" s="1">
        <f t="shared" ca="1" si="1"/>
        <v>23124</v>
      </c>
      <c r="C95" s="3">
        <f t="shared" ref="C95:C154" ca="1" si="4">B95/365</f>
        <v>63.353424657534248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68513</v>
      </c>
      <c r="B96" s="1">
        <f t="shared" ref="B96:B154" ca="1" si="5">DATEDIF($B$15,A96,"d")</f>
        <v>23489</v>
      </c>
      <c r="C96" s="3">
        <f t="shared" ca="1" si="4"/>
        <v>64.353424657534248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68879</v>
      </c>
      <c r="B97" s="1">
        <f t="shared" ca="1" si="5"/>
        <v>23855</v>
      </c>
      <c r="C97" s="3">
        <f t="shared" ca="1" si="4"/>
        <v>65.356164383561648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69244</v>
      </c>
      <c r="B98" s="1">
        <f t="shared" ca="1" si="5"/>
        <v>24220</v>
      </c>
      <c r="C98" s="3">
        <f t="shared" ca="1" si="4"/>
        <v>66.356164383561648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69609</v>
      </c>
      <c r="B99" s="1">
        <f t="shared" ca="1" si="5"/>
        <v>24585</v>
      </c>
      <c r="C99" s="3">
        <f t="shared" ca="1" si="4"/>
        <v>67.356164383561648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69974</v>
      </c>
      <c r="B100" s="1">
        <f t="shared" ca="1" si="5"/>
        <v>24950</v>
      </c>
      <c r="C100" s="3">
        <f t="shared" ca="1" si="4"/>
        <v>68.356164383561648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70340</v>
      </c>
      <c r="B101" s="1">
        <f t="shared" ca="1" si="5"/>
        <v>25316</v>
      </c>
      <c r="C101" s="3">
        <f t="shared" ca="1" si="4"/>
        <v>69.358904109589048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70705</v>
      </c>
      <c r="B102" s="1">
        <f t="shared" ca="1" si="5"/>
        <v>25681</v>
      </c>
      <c r="C102" s="3">
        <f t="shared" ca="1" si="4"/>
        <v>70.358904109589048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71070</v>
      </c>
      <c r="B103" s="1">
        <f t="shared" ca="1" si="5"/>
        <v>26046</v>
      </c>
      <c r="C103" s="3">
        <f t="shared" ca="1" si="4"/>
        <v>71.358904109589048</v>
      </c>
      <c r="D103" s="3">
        <f t="shared" ca="1" si="7"/>
        <v>0</v>
      </c>
      <c r="E103" s="3"/>
    </row>
    <row r="104" spans="1:8" x14ac:dyDescent="0.25">
      <c r="A104" s="4">
        <f t="shared" ca="1" si="6"/>
        <v>71435</v>
      </c>
      <c r="B104" s="1">
        <f t="shared" ca="1" si="5"/>
        <v>26411</v>
      </c>
      <c r="C104" s="3">
        <f t="shared" ca="1" si="4"/>
        <v>72.358904109589048</v>
      </c>
      <c r="D104" s="3">
        <f t="shared" ca="1" si="7"/>
        <v>0</v>
      </c>
      <c r="E104" s="3"/>
    </row>
    <row r="105" spans="1:8" x14ac:dyDescent="0.25">
      <c r="A105" s="4">
        <f t="shared" ca="1" si="6"/>
        <v>71801</v>
      </c>
      <c r="B105" s="1">
        <f t="shared" ca="1" si="5"/>
        <v>26777</v>
      </c>
      <c r="C105" s="3">
        <f t="shared" ca="1" si="4"/>
        <v>73.361643835616434</v>
      </c>
      <c r="D105" s="3">
        <f t="shared" ca="1" si="7"/>
        <v>0</v>
      </c>
      <c r="E105" s="3"/>
    </row>
    <row r="106" spans="1:8" x14ac:dyDescent="0.25">
      <c r="A106" s="4">
        <f t="shared" ca="1" si="6"/>
        <v>72166</v>
      </c>
      <c r="B106" s="1">
        <f t="shared" ca="1" si="5"/>
        <v>27142</v>
      </c>
      <c r="C106" s="3">
        <f t="shared" ca="1" si="4"/>
        <v>74.361643835616434</v>
      </c>
      <c r="D106" s="3">
        <f t="shared" ca="1" si="7"/>
        <v>0</v>
      </c>
      <c r="E106" s="3"/>
    </row>
    <row r="107" spans="1:8" x14ac:dyDescent="0.25">
      <c r="A107" s="4">
        <f t="shared" ca="1" si="6"/>
        <v>72531</v>
      </c>
      <c r="B107" s="1">
        <f t="shared" ca="1" si="5"/>
        <v>27507</v>
      </c>
      <c r="C107" s="3">
        <f t="shared" ca="1" si="4"/>
        <v>75.361643835616434</v>
      </c>
      <c r="D107" s="3">
        <f t="shared" ca="1" si="7"/>
        <v>0</v>
      </c>
      <c r="E107" s="3"/>
    </row>
    <row r="108" spans="1:8" x14ac:dyDescent="0.25">
      <c r="A108" s="4">
        <f t="shared" ca="1" si="6"/>
        <v>72896</v>
      </c>
      <c r="B108" s="1">
        <f t="shared" ca="1" si="5"/>
        <v>27872</v>
      </c>
      <c r="C108" s="3">
        <f t="shared" ca="1" si="4"/>
        <v>76.361643835616434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73261</v>
      </c>
      <c r="B109" s="1">
        <f t="shared" ca="1" si="5"/>
        <v>28237</v>
      </c>
      <c r="C109" s="3">
        <f t="shared" ca="1" si="4"/>
        <v>77.361643835616434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73626</v>
      </c>
      <c r="B110" s="1">
        <f t="shared" ca="1" si="5"/>
        <v>28602</v>
      </c>
      <c r="C110" s="3">
        <f t="shared" ca="1" si="4"/>
        <v>78.361643835616434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73991</v>
      </c>
      <c r="B111" s="1">
        <f t="shared" ca="1" si="5"/>
        <v>28967</v>
      </c>
      <c r="C111" s="3">
        <f t="shared" ca="1" si="4"/>
        <v>79.361643835616434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74356</v>
      </c>
      <c r="B112" s="1">
        <f t="shared" ca="1" si="5"/>
        <v>29332</v>
      </c>
      <c r="C112" s="3">
        <f t="shared" ca="1" si="4"/>
        <v>80.361643835616434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74722</v>
      </c>
      <c r="B113" s="1">
        <f t="shared" ca="1" si="5"/>
        <v>29698</v>
      </c>
      <c r="C113" s="3">
        <f t="shared" ca="1" si="4"/>
        <v>81.364383561643834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75087</v>
      </c>
      <c r="B114" s="1">
        <f t="shared" ca="1" si="5"/>
        <v>30063</v>
      </c>
      <c r="C114" s="3">
        <f t="shared" ca="1" si="4"/>
        <v>82.364383561643834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75452</v>
      </c>
      <c r="B115" s="1">
        <f t="shared" ca="1" si="5"/>
        <v>30428</v>
      </c>
      <c r="C115" s="3">
        <f t="shared" ca="1" si="4"/>
        <v>83.364383561643834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75817</v>
      </c>
      <c r="B116" s="1">
        <f t="shared" ca="1" si="5"/>
        <v>30793</v>
      </c>
      <c r="C116" s="3">
        <f t="shared" ca="1" si="4"/>
        <v>84.364383561643834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76183</v>
      </c>
      <c r="B117" s="1">
        <f t="shared" ca="1" si="5"/>
        <v>31159</v>
      </c>
      <c r="C117" s="3">
        <f t="shared" ca="1" si="4"/>
        <v>85.367123287671234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76548</v>
      </c>
      <c r="B118" s="1">
        <f t="shared" ca="1" si="5"/>
        <v>31524</v>
      </c>
      <c r="C118" s="3">
        <f t="shared" ca="1" si="4"/>
        <v>86.367123287671234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76913</v>
      </c>
      <c r="B119" s="1">
        <f t="shared" ca="1" si="5"/>
        <v>31889</v>
      </c>
      <c r="C119" s="3">
        <f t="shared" ca="1" si="4"/>
        <v>87.367123287671234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77278</v>
      </c>
      <c r="B120" s="1">
        <f t="shared" ca="1" si="5"/>
        <v>32254</v>
      </c>
      <c r="C120" s="3">
        <f t="shared" ca="1" si="4"/>
        <v>88.367123287671234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77644</v>
      </c>
      <c r="B121" s="1">
        <f t="shared" ca="1" si="5"/>
        <v>32620</v>
      </c>
      <c r="C121" s="3">
        <f t="shared" ca="1" si="4"/>
        <v>89.369863013698634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78009</v>
      </c>
      <c r="B122" s="1">
        <f t="shared" ca="1" si="5"/>
        <v>32985</v>
      </c>
      <c r="C122" s="3">
        <f t="shared" ca="1" si="4"/>
        <v>90.369863013698634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78374</v>
      </c>
      <c r="B123" s="1">
        <f t="shared" ca="1" si="5"/>
        <v>33350</v>
      </c>
      <c r="C123" s="3">
        <f t="shared" ca="1" si="4"/>
        <v>91.369863013698634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78739</v>
      </c>
      <c r="B124" s="1">
        <f t="shared" ca="1" si="5"/>
        <v>33715</v>
      </c>
      <c r="C124" s="3">
        <f t="shared" ca="1" si="4"/>
        <v>92.369863013698634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79105</v>
      </c>
      <c r="B125" s="1">
        <f t="shared" ca="1" si="5"/>
        <v>34081</v>
      </c>
      <c r="C125" s="3">
        <f t="shared" ca="1" si="4"/>
        <v>93.372602739726034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79470</v>
      </c>
      <c r="B126" s="1">
        <f t="shared" ca="1" si="5"/>
        <v>34446</v>
      </c>
      <c r="C126" s="3">
        <f t="shared" ca="1" si="4"/>
        <v>94.372602739726034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79835</v>
      </c>
      <c r="B127" s="1">
        <f t="shared" ca="1" si="5"/>
        <v>34811</v>
      </c>
      <c r="C127" s="3">
        <f t="shared" ca="1" si="4"/>
        <v>95.372602739726034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80200</v>
      </c>
      <c r="B128" s="1">
        <f t="shared" ca="1" si="5"/>
        <v>35176</v>
      </c>
      <c r="C128" s="3">
        <f t="shared" ca="1" si="4"/>
        <v>96.372602739726034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80566</v>
      </c>
      <c r="B129" s="1">
        <f t="shared" ca="1" si="5"/>
        <v>35542</v>
      </c>
      <c r="C129" s="3">
        <f t="shared" ca="1" si="4"/>
        <v>97.37534246575342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80931</v>
      </c>
      <c r="B130" s="1">
        <f t="shared" ca="1" si="5"/>
        <v>35907</v>
      </c>
      <c r="C130" s="3">
        <f t="shared" ca="1" si="4"/>
        <v>98.37534246575342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81296</v>
      </c>
      <c r="B131" s="1">
        <f t="shared" ca="1" si="5"/>
        <v>36272</v>
      </c>
      <c r="C131" s="3">
        <f t="shared" ca="1" si="4"/>
        <v>99.37534246575342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81661</v>
      </c>
      <c r="B132" s="1">
        <f t="shared" ca="1" si="5"/>
        <v>36637</v>
      </c>
      <c r="C132" s="3">
        <f t="shared" ca="1" si="4"/>
        <v>100.37534246575342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82027</v>
      </c>
      <c r="B133" s="1">
        <f t="shared" ca="1" si="5"/>
        <v>37003</v>
      </c>
      <c r="C133" s="3">
        <f t="shared" ca="1" si="4"/>
        <v>101.37808219178082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82392</v>
      </c>
      <c r="B134" s="1">
        <f t="shared" ca="1" si="5"/>
        <v>37368</v>
      </c>
      <c r="C134" s="3">
        <f t="shared" ca="1" si="4"/>
        <v>102.37808219178082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82757</v>
      </c>
      <c r="B135" s="1">
        <f t="shared" ca="1" si="5"/>
        <v>37733</v>
      </c>
      <c r="C135" s="3">
        <f t="shared" ca="1" si="4"/>
        <v>103.37808219178082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83122</v>
      </c>
      <c r="B136" s="1">
        <f t="shared" ca="1" si="5"/>
        <v>38098</v>
      </c>
      <c r="C136" s="3">
        <f t="shared" ca="1" si="4"/>
        <v>104.37808219178082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83488</v>
      </c>
      <c r="B137" s="1">
        <f t="shared" ca="1" si="5"/>
        <v>38464</v>
      </c>
      <c r="C137" s="3">
        <f t="shared" ca="1" si="4"/>
        <v>105.38082191780822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83853</v>
      </c>
      <c r="B138" s="1">
        <f t="shared" ca="1" si="5"/>
        <v>38829</v>
      </c>
      <c r="C138" s="3">
        <f t="shared" ca="1" si="4"/>
        <v>106.38082191780822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84218</v>
      </c>
      <c r="B139" s="1">
        <f t="shared" ca="1" si="5"/>
        <v>39194</v>
      </c>
      <c r="C139" s="3">
        <f t="shared" ca="1" si="4"/>
        <v>107.38082191780822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84583</v>
      </c>
      <c r="B140" s="1">
        <f t="shared" ca="1" si="5"/>
        <v>39559</v>
      </c>
      <c r="C140" s="3">
        <f t="shared" ca="1" si="4"/>
        <v>108.38082191780822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84949</v>
      </c>
      <c r="B141" s="1">
        <f t="shared" ca="1" si="5"/>
        <v>39925</v>
      </c>
      <c r="C141" s="3">
        <f t="shared" ca="1" si="4"/>
        <v>109.38356164383562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85314</v>
      </c>
      <c r="B142" s="1">
        <f t="shared" ca="1" si="5"/>
        <v>40290</v>
      </c>
      <c r="C142" s="3">
        <f t="shared" ca="1" si="4"/>
        <v>110.38356164383562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85679</v>
      </c>
      <c r="B143" s="1">
        <f t="shared" ca="1" si="5"/>
        <v>40655</v>
      </c>
      <c r="C143" s="3">
        <f t="shared" ca="1" si="4"/>
        <v>111.38356164383562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86044</v>
      </c>
      <c r="B144" s="1">
        <f t="shared" ca="1" si="5"/>
        <v>41020</v>
      </c>
      <c r="C144" s="3">
        <f t="shared" ca="1" si="4"/>
        <v>112.38356164383562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86410</v>
      </c>
      <c r="B145" s="1">
        <f t="shared" ca="1" si="5"/>
        <v>41386</v>
      </c>
      <c r="C145" s="3">
        <f t="shared" ca="1" si="4"/>
        <v>113.38630136986302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86775</v>
      </c>
      <c r="B146" s="1">
        <f t="shared" ca="1" si="5"/>
        <v>41751</v>
      </c>
      <c r="C146" s="3">
        <f t="shared" ca="1" si="4"/>
        <v>114.38630136986302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87140</v>
      </c>
      <c r="B147" s="1">
        <f t="shared" ca="1" si="5"/>
        <v>42116</v>
      </c>
      <c r="C147" s="3">
        <f t="shared" ca="1" si="4"/>
        <v>115.38630136986302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87505</v>
      </c>
      <c r="B148" s="1">
        <f t="shared" ca="1" si="5"/>
        <v>42481</v>
      </c>
      <c r="C148" s="3">
        <f t="shared" ca="1" si="4"/>
        <v>116.38630136986302</v>
      </c>
      <c r="D148" s="3">
        <f t="shared" ca="1" si="7"/>
        <v>0</v>
      </c>
      <c r="E148" s="3"/>
    </row>
    <row r="149" spans="1:8" x14ac:dyDescent="0.25">
      <c r="A149" s="4">
        <f t="shared" ca="1" si="6"/>
        <v>87871</v>
      </c>
      <c r="B149" s="1">
        <f t="shared" ca="1" si="5"/>
        <v>42847</v>
      </c>
      <c r="C149" s="3">
        <f t="shared" ca="1" si="4"/>
        <v>117.38904109589041</v>
      </c>
      <c r="D149" s="3">
        <f t="shared" ca="1" si="7"/>
        <v>0</v>
      </c>
      <c r="E149" s="3"/>
    </row>
    <row r="150" spans="1:8" x14ac:dyDescent="0.25">
      <c r="A150" s="4">
        <f t="shared" ca="1" si="6"/>
        <v>88236</v>
      </c>
      <c r="B150" s="1">
        <f t="shared" ca="1" si="5"/>
        <v>43212</v>
      </c>
      <c r="C150" s="3">
        <f t="shared" ca="1" si="4"/>
        <v>118.38904109589041</v>
      </c>
      <c r="D150" s="3">
        <f t="shared" ca="1" si="7"/>
        <v>0</v>
      </c>
      <c r="E150" s="3"/>
    </row>
    <row r="151" spans="1:8" x14ac:dyDescent="0.25">
      <c r="A151" s="4">
        <f t="shared" ca="1" si="6"/>
        <v>88601</v>
      </c>
      <c r="B151" s="1">
        <f t="shared" ca="1" si="5"/>
        <v>43577</v>
      </c>
      <c r="C151" s="3">
        <f t="shared" ca="1" si="4"/>
        <v>119.38904109589041</v>
      </c>
      <c r="D151" s="3">
        <f t="shared" ca="1" si="7"/>
        <v>0</v>
      </c>
      <c r="E151" s="3"/>
    </row>
    <row r="152" spans="1:8" x14ac:dyDescent="0.25">
      <c r="A152" s="4">
        <f t="shared" ca="1" si="6"/>
        <v>88966</v>
      </c>
      <c r="B152" s="1">
        <f t="shared" ca="1" si="5"/>
        <v>43942</v>
      </c>
      <c r="C152" s="3">
        <f t="shared" ca="1" si="4"/>
        <v>120.38904109589041</v>
      </c>
      <c r="D152" s="3">
        <f t="shared" ca="1" si="7"/>
        <v>0</v>
      </c>
      <c r="E152" s="3"/>
    </row>
    <row r="153" spans="1:8" x14ac:dyDescent="0.25">
      <c r="A153" s="4">
        <f t="shared" ca="1" si="6"/>
        <v>89332</v>
      </c>
      <c r="B153" s="1">
        <f t="shared" ca="1" si="5"/>
        <v>44308</v>
      </c>
      <c r="C153" s="3">
        <f t="shared" ca="1" si="4"/>
        <v>121.39178082191781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89697</v>
      </c>
      <c r="B154" s="1">
        <f t="shared" ca="1" si="5"/>
        <v>44673</v>
      </c>
      <c r="C154" s="3">
        <f t="shared" ca="1" si="4"/>
        <v>122.39178082191781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2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1" priority="2" operator="containsText" text="DATA NON GESTIBILE">
      <formula>NOT(ISERROR(SEARCH("DATA NON GESTIBILE",C15)))</formula>
    </cfRule>
  </conditionalFormatting>
  <conditionalFormatting sqref="C22 C24">
    <cfRule type="containsText" dxfId="0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93D1-C518-4173-96F4-13323D4133F5}">
  <dimension ref="A1:A124"/>
  <sheetViews>
    <sheetView topLeftCell="A46" workbookViewId="0">
      <selection activeCell="A64" sqref="A64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  <row r="44" spans="1:1" x14ac:dyDescent="0.25">
      <c r="A44" t="s">
        <v>65</v>
      </c>
    </row>
    <row r="45" spans="1:1" x14ac:dyDescent="0.25">
      <c r="A45" t="s">
        <v>66</v>
      </c>
    </row>
    <row r="46" spans="1:1" x14ac:dyDescent="0.25">
      <c r="A46" t="s">
        <v>67</v>
      </c>
    </row>
    <row r="47" spans="1:1" x14ac:dyDescent="0.25">
      <c r="A47" t="s">
        <v>68</v>
      </c>
    </row>
    <row r="48" spans="1:1" x14ac:dyDescent="0.25">
      <c r="A48" t="s">
        <v>69</v>
      </c>
    </row>
    <row r="49" spans="1:1" x14ac:dyDescent="0.25">
      <c r="A49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2" spans="1:1" x14ac:dyDescent="0.25">
      <c r="A52" t="s">
        <v>73</v>
      </c>
    </row>
    <row r="53" spans="1:1" x14ac:dyDescent="0.25">
      <c r="A53" t="s">
        <v>74</v>
      </c>
    </row>
    <row r="54" spans="1:1" x14ac:dyDescent="0.25">
      <c r="A54" t="s">
        <v>75</v>
      </c>
    </row>
    <row r="55" spans="1:1" x14ac:dyDescent="0.25">
      <c r="A55" t="s">
        <v>76</v>
      </c>
    </row>
    <row r="56" spans="1:1" x14ac:dyDescent="0.25">
      <c r="A56" t="s">
        <v>77</v>
      </c>
    </row>
    <row r="57" spans="1:1" x14ac:dyDescent="0.25">
      <c r="A57" t="s">
        <v>78</v>
      </c>
    </row>
    <row r="58" spans="1:1" x14ac:dyDescent="0.25">
      <c r="A58" t="s">
        <v>79</v>
      </c>
    </row>
    <row r="59" spans="1:1" x14ac:dyDescent="0.25">
      <c r="A59" t="s">
        <v>80</v>
      </c>
    </row>
    <row r="60" spans="1:1" x14ac:dyDescent="0.25">
      <c r="A60" t="s">
        <v>81</v>
      </c>
    </row>
    <row r="61" spans="1:1" x14ac:dyDescent="0.25">
      <c r="A61" t="s">
        <v>82</v>
      </c>
    </row>
    <row r="62" spans="1:1" x14ac:dyDescent="0.25">
      <c r="A62" t="s">
        <v>83</v>
      </c>
    </row>
    <row r="63" spans="1:1" x14ac:dyDescent="0.25">
      <c r="A63" t="s">
        <v>189</v>
      </c>
    </row>
    <row r="64" spans="1:1" x14ac:dyDescent="0.25">
      <c r="A64" t="s">
        <v>84</v>
      </c>
    </row>
    <row r="65" spans="1:1" x14ac:dyDescent="0.25">
      <c r="A65" t="s">
        <v>85</v>
      </c>
    </row>
    <row r="66" spans="1:1" x14ac:dyDescent="0.25">
      <c r="A66" t="s">
        <v>86</v>
      </c>
    </row>
    <row r="67" spans="1:1" x14ac:dyDescent="0.25">
      <c r="A67" t="s">
        <v>87</v>
      </c>
    </row>
    <row r="68" spans="1:1" x14ac:dyDescent="0.25">
      <c r="A68" t="s">
        <v>88</v>
      </c>
    </row>
    <row r="69" spans="1:1" x14ac:dyDescent="0.25">
      <c r="A69" t="s">
        <v>89</v>
      </c>
    </row>
    <row r="70" spans="1:1" x14ac:dyDescent="0.25">
      <c r="A70" t="s">
        <v>90</v>
      </c>
    </row>
    <row r="71" spans="1:1" x14ac:dyDescent="0.25">
      <c r="A71" t="s">
        <v>91</v>
      </c>
    </row>
    <row r="72" spans="1:1" x14ac:dyDescent="0.25">
      <c r="A72" t="s">
        <v>92</v>
      </c>
    </row>
    <row r="73" spans="1:1" x14ac:dyDescent="0.25">
      <c r="A73" t="s">
        <v>93</v>
      </c>
    </row>
    <row r="74" spans="1:1" x14ac:dyDescent="0.25">
      <c r="A74" t="s">
        <v>94</v>
      </c>
    </row>
    <row r="75" spans="1:1" x14ac:dyDescent="0.25">
      <c r="A75" t="s">
        <v>95</v>
      </c>
    </row>
    <row r="76" spans="1:1" x14ac:dyDescent="0.25">
      <c r="A76" t="s">
        <v>96</v>
      </c>
    </row>
    <row r="77" spans="1:1" x14ac:dyDescent="0.25">
      <c r="A77" t="s">
        <v>97</v>
      </c>
    </row>
    <row r="78" spans="1:1" x14ac:dyDescent="0.25">
      <c r="A78" t="s">
        <v>98</v>
      </c>
    </row>
    <row r="79" spans="1:1" x14ac:dyDescent="0.25">
      <c r="A79" t="s">
        <v>99</v>
      </c>
    </row>
    <row r="80" spans="1:1" x14ac:dyDescent="0.25">
      <c r="A80" t="s">
        <v>100</v>
      </c>
    </row>
    <row r="81" spans="1:1" x14ac:dyDescent="0.25">
      <c r="A81" t="s">
        <v>101</v>
      </c>
    </row>
    <row r="82" spans="1:1" x14ac:dyDescent="0.25">
      <c r="A82" t="s">
        <v>102</v>
      </c>
    </row>
    <row r="83" spans="1:1" x14ac:dyDescent="0.25">
      <c r="A83" t="s">
        <v>103</v>
      </c>
    </row>
    <row r="84" spans="1:1" x14ac:dyDescent="0.25">
      <c r="A84" t="s">
        <v>104</v>
      </c>
    </row>
    <row r="85" spans="1:1" x14ac:dyDescent="0.25">
      <c r="A85" t="s">
        <v>105</v>
      </c>
    </row>
    <row r="86" spans="1:1" x14ac:dyDescent="0.25">
      <c r="A86" t="s">
        <v>106</v>
      </c>
    </row>
    <row r="87" spans="1:1" x14ac:dyDescent="0.25">
      <c r="A87" t="s">
        <v>107</v>
      </c>
    </row>
    <row r="88" spans="1:1" x14ac:dyDescent="0.25">
      <c r="A88" t="s">
        <v>108</v>
      </c>
    </row>
    <row r="89" spans="1:1" x14ac:dyDescent="0.25">
      <c r="A89" t="s">
        <v>109</v>
      </c>
    </row>
    <row r="90" spans="1:1" x14ac:dyDescent="0.25">
      <c r="A90" t="s">
        <v>110</v>
      </c>
    </row>
    <row r="91" spans="1:1" x14ac:dyDescent="0.25">
      <c r="A91" t="s">
        <v>111</v>
      </c>
    </row>
    <row r="92" spans="1:1" x14ac:dyDescent="0.25">
      <c r="A92" t="s">
        <v>112</v>
      </c>
    </row>
    <row r="93" spans="1:1" x14ac:dyDescent="0.25">
      <c r="A93" t="s">
        <v>113</v>
      </c>
    </row>
    <row r="94" spans="1:1" x14ac:dyDescent="0.25">
      <c r="A94" t="s">
        <v>114</v>
      </c>
    </row>
    <row r="95" spans="1:1" x14ac:dyDescent="0.25">
      <c r="A95" t="s">
        <v>115</v>
      </c>
    </row>
    <row r="96" spans="1:1" x14ac:dyDescent="0.25">
      <c r="A96" t="s">
        <v>116</v>
      </c>
    </row>
    <row r="97" spans="1:1" x14ac:dyDescent="0.25">
      <c r="A97" t="s">
        <v>117</v>
      </c>
    </row>
    <row r="98" spans="1:1" x14ac:dyDescent="0.25">
      <c r="A98" t="s">
        <v>118</v>
      </c>
    </row>
    <row r="99" spans="1:1" x14ac:dyDescent="0.25">
      <c r="A99" t="s">
        <v>119</v>
      </c>
    </row>
    <row r="100" spans="1:1" x14ac:dyDescent="0.25">
      <c r="A100" t="s">
        <v>120</v>
      </c>
    </row>
    <row r="101" spans="1:1" x14ac:dyDescent="0.25">
      <c r="A101" t="s">
        <v>121</v>
      </c>
    </row>
    <row r="102" spans="1:1" x14ac:dyDescent="0.25">
      <c r="A102" t="s">
        <v>122</v>
      </c>
    </row>
    <row r="103" spans="1:1" x14ac:dyDescent="0.25">
      <c r="A103" t="s">
        <v>123</v>
      </c>
    </row>
    <row r="104" spans="1:1" x14ac:dyDescent="0.25">
      <c r="A104" t="s">
        <v>124</v>
      </c>
    </row>
    <row r="105" spans="1:1" x14ac:dyDescent="0.25">
      <c r="A105" t="s">
        <v>125</v>
      </c>
    </row>
    <row r="106" spans="1:1" x14ac:dyDescent="0.25">
      <c r="A106" t="s">
        <v>126</v>
      </c>
    </row>
    <row r="107" spans="1:1" x14ac:dyDescent="0.25">
      <c r="A107" t="s">
        <v>127</v>
      </c>
    </row>
    <row r="108" spans="1:1" x14ac:dyDescent="0.25">
      <c r="A108" t="s">
        <v>128</v>
      </c>
    </row>
    <row r="109" spans="1:1" x14ac:dyDescent="0.25">
      <c r="A109" t="s">
        <v>129</v>
      </c>
    </row>
    <row r="110" spans="1:1" x14ac:dyDescent="0.25">
      <c r="A110" t="s">
        <v>130</v>
      </c>
    </row>
    <row r="111" spans="1:1" x14ac:dyDescent="0.25">
      <c r="A111" t="s">
        <v>131</v>
      </c>
    </row>
    <row r="112" spans="1:1" x14ac:dyDescent="0.25">
      <c r="A112" t="s">
        <v>132</v>
      </c>
    </row>
    <row r="113" spans="1:1" x14ac:dyDescent="0.25">
      <c r="A113" t="s">
        <v>133</v>
      </c>
    </row>
    <row r="114" spans="1:1" x14ac:dyDescent="0.25">
      <c r="A114" t="s">
        <v>134</v>
      </c>
    </row>
    <row r="115" spans="1:1" x14ac:dyDescent="0.25">
      <c r="A115" t="s">
        <v>135</v>
      </c>
    </row>
    <row r="116" spans="1:1" x14ac:dyDescent="0.25">
      <c r="A116" t="s">
        <v>136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137</v>
      </c>
    </row>
    <row r="120" spans="1:1" x14ac:dyDescent="0.25">
      <c r="A120" t="s">
        <v>140</v>
      </c>
    </row>
    <row r="121" spans="1:1" x14ac:dyDescent="0.25">
      <c r="A121" t="s">
        <v>141</v>
      </c>
    </row>
    <row r="122" spans="1:1" x14ac:dyDescent="0.25">
      <c r="A122" t="s">
        <v>142</v>
      </c>
    </row>
    <row r="123" spans="1:1" x14ac:dyDescent="0.25">
      <c r="A123" t="s">
        <v>143</v>
      </c>
    </row>
    <row r="124" spans="1:1" x14ac:dyDescent="0.25">
      <c r="A124" t="s">
        <v>144</v>
      </c>
    </row>
  </sheetData>
  <sortState xmlns:xlrd2="http://schemas.microsoft.com/office/spreadsheetml/2017/richdata2" ref="A1:A124">
    <sortCondition ref="A1:A12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41BD2-CDD6-47B1-BD06-C1F9D49A1D59}">
  <dimension ref="A1:C4"/>
  <sheetViews>
    <sheetView workbookViewId="0">
      <selection activeCell="C9" sqref="C9"/>
    </sheetView>
  </sheetViews>
  <sheetFormatPr defaultRowHeight="15" x14ac:dyDescent="0.25"/>
  <cols>
    <col min="1" max="1" width="14.140625" customWidth="1"/>
    <col min="3" max="3" width="18.7109375" customWidth="1"/>
  </cols>
  <sheetData>
    <row r="1" spans="1:3" x14ac:dyDescent="0.25">
      <c r="A1" t="s">
        <v>166</v>
      </c>
      <c r="C1" t="s">
        <v>172</v>
      </c>
    </row>
    <row r="2" spans="1:3" x14ac:dyDescent="0.25">
      <c r="A2" t="s">
        <v>147</v>
      </c>
      <c r="C2">
        <v>1</v>
      </c>
    </row>
    <row r="3" spans="1:3" x14ac:dyDescent="0.25">
      <c r="A3" t="s">
        <v>167</v>
      </c>
      <c r="C3">
        <v>2</v>
      </c>
    </row>
    <row r="4" spans="1:3" x14ac:dyDescent="0.25">
      <c r="C4">
        <v>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F832-13C6-46C2-BC62-2F79528E510B}">
  <dimension ref="A1:P193"/>
  <sheetViews>
    <sheetView zoomScale="85" zoomScaleNormal="85" workbookViewId="0"/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MAIN!E3</f>
        <v>95.72</v>
      </c>
      <c r="C3" s="11" t="s">
        <v>19</v>
      </c>
      <c r="G3" s="25" t="str">
        <f>A26</f>
        <v>TIR netto</v>
      </c>
      <c r="H3" s="26">
        <f ca="1">B26</f>
        <v>2.1320757269859315E-2</v>
      </c>
    </row>
    <row r="4" spans="1:16" x14ac:dyDescent="0.25">
      <c r="A4" s="14" t="s">
        <v>3</v>
      </c>
      <c r="B4" s="29">
        <f>MAIN!F3</f>
        <v>2000</v>
      </c>
      <c r="C4" s="11" t="s">
        <v>20</v>
      </c>
    </row>
    <row r="5" spans="1:16" x14ac:dyDescent="0.25">
      <c r="A5" s="5" t="s">
        <v>2</v>
      </c>
      <c r="B5" s="1">
        <f>B3*B4/100</f>
        <v>1914.4</v>
      </c>
      <c r="C5" s="11" t="s">
        <v>7</v>
      </c>
    </row>
    <row r="6" spans="1:16" x14ac:dyDescent="0.25">
      <c r="A6" s="14" t="s">
        <v>4</v>
      </c>
      <c r="B6" s="30">
        <f>MAIN!G3</f>
        <v>0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MAIN!H3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55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44">
        <f>B6/B7*B4</f>
        <v>0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0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(1+B11)^B7-1</f>
        <v>0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MAIN!I3</f>
        <v>45688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MAIN!J3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2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0</v>
      </c>
      <c r="D17" s="13"/>
      <c r="E17" s="8"/>
      <c r="F17" s="8"/>
      <c r="G17" s="8"/>
      <c r="J17" s="13"/>
      <c r="N17" s="5"/>
    </row>
    <row r="18" spans="1:16" x14ac:dyDescent="0.25">
      <c r="A18" s="5" t="s">
        <v>151</v>
      </c>
      <c r="B18" s="12" t="str">
        <f>IF(B10=0,"-",B17/B10)</f>
        <v>-</v>
      </c>
      <c r="D18" s="21"/>
      <c r="F18" s="4"/>
      <c r="J18" s="13"/>
      <c r="N18" s="5"/>
    </row>
    <row r="19" spans="1:16" x14ac:dyDescent="0.25">
      <c r="A19" s="5" t="s">
        <v>13</v>
      </c>
      <c r="B19" s="29">
        <f>MAIN!K3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MAIN!L3</f>
        <v>Governativo</v>
      </c>
      <c r="D20" s="4"/>
      <c r="E20" s="4"/>
      <c r="F20" s="21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MAIN!M3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F21" s="4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</row>
    <row r="23" spans="1:16" x14ac:dyDescent="0.25">
      <c r="A23" s="5" t="s">
        <v>152</v>
      </c>
      <c r="B23" s="9">
        <f>1-B22</f>
        <v>0.875</v>
      </c>
      <c r="D23" s="8"/>
      <c r="F23" s="4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D24" s="8"/>
      <c r="F24" s="4"/>
      <c r="N24" s="23"/>
      <c r="O24" s="4"/>
      <c r="P24" s="4"/>
    </row>
    <row r="25" spans="1:16" x14ac:dyDescent="0.25">
      <c r="N25" s="23"/>
    </row>
    <row r="26" spans="1:16" x14ac:dyDescent="0.25">
      <c r="A26" s="24" t="s">
        <v>0</v>
      </c>
      <c r="B26" s="27">
        <f ca="1">IF(C15="DATA NON GESTIBILE","DATA NON GESTIBILE",XIRR(D31:D154,A31:A154))</f>
        <v>2.1320757269859315E-2</v>
      </c>
      <c r="E26" s="5"/>
      <c r="N26" s="23"/>
      <c r="O26" s="4"/>
    </row>
    <row r="27" spans="1:16" x14ac:dyDescent="0.25">
      <c r="E27" s="3"/>
    </row>
    <row r="28" spans="1:16" x14ac:dyDescent="0.25">
      <c r="A28" s="28" t="s">
        <v>157</v>
      </c>
      <c r="B28" s="7">
        <f ca="1">SUM(D31:D154)</f>
        <v>74.899999999999864</v>
      </c>
      <c r="E28" s="3"/>
      <c r="O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-1914.4</v>
      </c>
      <c r="E31" s="3"/>
      <c r="G31" s="5"/>
      <c r="H31" s="5"/>
      <c r="I31" s="5"/>
    </row>
    <row r="32" spans="1:16" x14ac:dyDescent="0.25">
      <c r="A32" s="4">
        <f ca="1">COUPNCD(B15,B13,B7)</f>
        <v>45322</v>
      </c>
      <c r="B32" s="1">
        <f t="shared" ref="B32:B46" ca="1" si="1">DATEDIF($B$15,A32,"d")</f>
        <v>298</v>
      </c>
      <c r="C32" s="3">
        <f t="shared" ca="1" si="0"/>
        <v>0.81643835616438354</v>
      </c>
      <c r="D32" s="3">
        <f ca="1">IF(A32=$B$13,$B$4-MAX(0,$B$4-$B$3*$B$4/100)*$B$22+$B$10*$B$23,IF(A32&gt;$B$13,0,$B$10*$B$23))</f>
        <v>0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45688</v>
      </c>
      <c r="B33" s="1">
        <f t="shared" ca="1" si="1"/>
        <v>664</v>
      </c>
      <c r="C33" s="3">
        <f t="shared" ca="1" si="0"/>
        <v>1.8191780821917809</v>
      </c>
      <c r="D33" s="3">
        <f ca="1">IF(A33=$B$13,$B$4-MAX(0,$B$4-$B$3*$B$4/100)*$B$22+$B$10*$B$23,IF(A33&gt;$B$13,0,$B$10*$B$23))</f>
        <v>1989.3</v>
      </c>
      <c r="E33" s="3"/>
      <c r="G33" s="9"/>
      <c r="H33" s="3"/>
      <c r="I33" s="8"/>
    </row>
    <row r="34" spans="1:9" x14ac:dyDescent="0.25">
      <c r="A34" s="4">
        <f t="shared" ca="1" si="2"/>
        <v>46053</v>
      </c>
      <c r="B34" s="1">
        <f t="shared" ca="1" si="1"/>
        <v>1029</v>
      </c>
      <c r="C34" s="3">
        <f t="shared" ca="1" si="0"/>
        <v>2.8191780821917809</v>
      </c>
      <c r="D34" s="3">
        <f t="shared" ref="D34:D97" ca="1" si="3">IF(A34=$B$13,$B$4-MAX(0,$B$4-$B$3*$B$4/100)*$B$22+$B$10*$B$23,IF(A34&gt;$B$13,0,$B$10*$B$23))</f>
        <v>0</v>
      </c>
      <c r="E34" s="3"/>
      <c r="G34" s="9"/>
      <c r="H34" s="3"/>
      <c r="I34" s="8"/>
    </row>
    <row r="35" spans="1:9" x14ac:dyDescent="0.25">
      <c r="A35" s="4">
        <f t="shared" ca="1" si="2"/>
        <v>46418</v>
      </c>
      <c r="B35" s="1">
        <f t="shared" ca="1" si="1"/>
        <v>1394</v>
      </c>
      <c r="C35" s="3">
        <f t="shared" ca="1" si="0"/>
        <v>3.8191780821917809</v>
      </c>
      <c r="D35" s="3">
        <f t="shared" ca="1" si="3"/>
        <v>0</v>
      </c>
      <c r="E35" s="3"/>
      <c r="G35" s="9"/>
      <c r="H35" s="3"/>
      <c r="I35" s="8"/>
    </row>
    <row r="36" spans="1:9" x14ac:dyDescent="0.25">
      <c r="A36" s="4">
        <f t="shared" ca="1" si="2"/>
        <v>46783</v>
      </c>
      <c r="B36" s="1">
        <f t="shared" ca="1" si="1"/>
        <v>1759</v>
      </c>
      <c r="C36" s="3">
        <f t="shared" ca="1" si="0"/>
        <v>4.8191780821917805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47149</v>
      </c>
      <c r="B37" s="1">
        <f t="shared" ca="1" si="1"/>
        <v>2125</v>
      </c>
      <c r="C37" s="3">
        <f t="shared" ca="1" si="0"/>
        <v>5.8219178082191778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47514</v>
      </c>
      <c r="B38" s="1">
        <f t="shared" ca="1" si="1"/>
        <v>2490</v>
      </c>
      <c r="C38" s="3">
        <f t="shared" ca="1" si="0"/>
        <v>6.8219178082191778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47879</v>
      </c>
      <c r="B39" s="1">
        <f t="shared" ca="1" si="1"/>
        <v>2855</v>
      </c>
      <c r="C39" s="3">
        <f t="shared" ca="1" si="0"/>
        <v>7.8219178082191778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48244</v>
      </c>
      <c r="B40" s="1">
        <f t="shared" ca="1" si="1"/>
        <v>3220</v>
      </c>
      <c r="C40" s="3">
        <f t="shared" ca="1" si="0"/>
        <v>8.8219178082191778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48610</v>
      </c>
      <c r="B41" s="1">
        <f t="shared" ca="1" si="1"/>
        <v>3586</v>
      </c>
      <c r="C41" s="3">
        <f t="shared" ca="1" si="0"/>
        <v>9.8246575342465761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48975</v>
      </c>
      <c r="B42" s="1">
        <f t="shared" ca="1" si="1"/>
        <v>3951</v>
      </c>
      <c r="C42" s="3">
        <f t="shared" ca="1" si="0"/>
        <v>10.824657534246576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49340</v>
      </c>
      <c r="B43" s="1">
        <f t="shared" ca="1" si="1"/>
        <v>4316</v>
      </c>
      <c r="C43" s="3">
        <f t="shared" ca="1" si="0"/>
        <v>11.824657534246576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49705</v>
      </c>
      <c r="B44" s="1">
        <f t="shared" ca="1" si="1"/>
        <v>4681</v>
      </c>
      <c r="C44" s="3">
        <f t="shared" ca="1" si="0"/>
        <v>12.824657534246576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50071</v>
      </c>
      <c r="B45" s="1">
        <f t="shared" ca="1" si="1"/>
        <v>5047</v>
      </c>
      <c r="C45" s="3">
        <f t="shared" ca="1" si="0"/>
        <v>13.827397260273973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50436</v>
      </c>
      <c r="B46" s="1">
        <f t="shared" ca="1" si="1"/>
        <v>5412</v>
      </c>
      <c r="C46" s="3">
        <f t="shared" ca="1" si="0"/>
        <v>14.827397260273973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50801</v>
      </c>
      <c r="B47" s="1">
        <f t="shared" ref="B47:B61" ca="1" si="4">DATEDIF($B$15,A47,"d")</f>
        <v>5777</v>
      </c>
      <c r="C47" s="3">
        <f t="shared" ref="C47:C61" ca="1" si="5">B47/365</f>
        <v>15.827397260273973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51166</v>
      </c>
      <c r="B48" s="1">
        <f t="shared" ca="1" si="4"/>
        <v>6142</v>
      </c>
      <c r="C48" s="3">
        <f t="shared" ca="1" si="5"/>
        <v>16.827397260273973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51532</v>
      </c>
      <c r="B49" s="1">
        <f t="shared" ca="1" si="4"/>
        <v>6508</v>
      </c>
      <c r="C49" s="3">
        <f t="shared" ca="1" si="5"/>
        <v>17.830136986301369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51897</v>
      </c>
      <c r="B50" s="1">
        <f t="shared" ca="1" si="4"/>
        <v>6873</v>
      </c>
      <c r="C50" s="3">
        <f t="shared" ca="1" si="5"/>
        <v>18.830136986301369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52262</v>
      </c>
      <c r="B51" s="1">
        <f t="shared" ca="1" si="4"/>
        <v>7238</v>
      </c>
      <c r="C51" s="3">
        <f t="shared" ca="1" si="5"/>
        <v>19.830136986301369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52627</v>
      </c>
      <c r="B52" s="1">
        <f t="shared" ca="1" si="4"/>
        <v>7603</v>
      </c>
      <c r="C52" s="3">
        <f t="shared" ca="1" si="5"/>
        <v>20.830136986301369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52993</v>
      </c>
      <c r="B53" s="1">
        <f t="shared" ca="1" si="4"/>
        <v>7969</v>
      </c>
      <c r="C53" s="3">
        <f t="shared" ca="1" si="5"/>
        <v>21.832876712328765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53358</v>
      </c>
      <c r="B54" s="1">
        <f t="shared" ca="1" si="4"/>
        <v>8334</v>
      </c>
      <c r="C54" s="3">
        <f t="shared" ca="1" si="5"/>
        <v>22.832876712328765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53723</v>
      </c>
      <c r="B55" s="1">
        <f t="shared" ca="1" si="4"/>
        <v>8699</v>
      </c>
      <c r="C55" s="3">
        <f t="shared" ca="1" si="5"/>
        <v>23.832876712328765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54088</v>
      </c>
      <c r="B56" s="1">
        <f t="shared" ca="1" si="4"/>
        <v>9064</v>
      </c>
      <c r="C56" s="3">
        <f t="shared" ca="1" si="5"/>
        <v>24.832876712328765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54454</v>
      </c>
      <c r="B57" s="1">
        <f t="shared" ca="1" si="4"/>
        <v>9430</v>
      </c>
      <c r="C57" s="3">
        <f t="shared" ca="1" si="5"/>
        <v>25.835616438356166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54819</v>
      </c>
      <c r="B58" s="1">
        <f t="shared" ca="1" si="4"/>
        <v>9795</v>
      </c>
      <c r="C58" s="3">
        <f t="shared" ca="1" si="5"/>
        <v>26.835616438356166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55184</v>
      </c>
      <c r="B59" s="1">
        <f t="shared" ca="1" si="4"/>
        <v>10160</v>
      </c>
      <c r="C59" s="3">
        <f t="shared" ca="1" si="5"/>
        <v>27.835616438356166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55549</v>
      </c>
      <c r="B60" s="1">
        <f t="shared" ca="1" si="4"/>
        <v>10525</v>
      </c>
      <c r="C60" s="3">
        <f t="shared" ca="1" si="5"/>
        <v>28.835616438356166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55915</v>
      </c>
      <c r="B61" s="1">
        <f t="shared" ca="1" si="4"/>
        <v>10891</v>
      </c>
      <c r="C61" s="3">
        <f t="shared" ca="1" si="5"/>
        <v>29.838356164383562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56280</v>
      </c>
      <c r="B62" s="1">
        <f t="shared" ref="B62:B102" ca="1" si="6">DATEDIF($B$15,A62,"d")</f>
        <v>11256</v>
      </c>
      <c r="C62" s="3">
        <f t="shared" ref="C62:C102" ca="1" si="7">B62/365</f>
        <v>30.838356164383562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56645</v>
      </c>
      <c r="B63" s="1">
        <f t="shared" ca="1" si="6"/>
        <v>11621</v>
      </c>
      <c r="C63" s="3">
        <f t="shared" ca="1" si="7"/>
        <v>31.838356164383562</v>
      </c>
      <c r="D63" s="3">
        <f t="shared" ca="1" si="3"/>
        <v>0</v>
      </c>
      <c r="E63" s="3"/>
      <c r="G63" s="9"/>
      <c r="H63" s="3"/>
      <c r="I63" s="8"/>
    </row>
    <row r="64" spans="1:9" x14ac:dyDescent="0.25">
      <c r="A64" s="4">
        <f t="shared" ca="1" si="2"/>
        <v>57010</v>
      </c>
      <c r="B64" s="1">
        <f t="shared" ca="1" si="6"/>
        <v>11986</v>
      </c>
      <c r="C64" s="3">
        <f t="shared" ca="1" si="7"/>
        <v>32.838356164383562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57376</v>
      </c>
      <c r="B65" s="1">
        <f t="shared" ca="1" si="6"/>
        <v>12352</v>
      </c>
      <c r="C65" s="3">
        <f t="shared" ca="1" si="7"/>
        <v>33.841095890410962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57741</v>
      </c>
      <c r="B66" s="1">
        <f t="shared" ca="1" si="6"/>
        <v>12717</v>
      </c>
      <c r="C66" s="3">
        <f t="shared" ca="1" si="7"/>
        <v>34.841095890410962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58106</v>
      </c>
      <c r="B67" s="1">
        <f t="shared" ca="1" si="6"/>
        <v>13082</v>
      </c>
      <c r="C67" s="3">
        <f t="shared" ca="1" si="7"/>
        <v>35.841095890410962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58471</v>
      </c>
      <c r="B68" s="1">
        <f t="shared" ca="1" si="6"/>
        <v>13447</v>
      </c>
      <c r="C68" s="3">
        <f t="shared" ca="1" si="7"/>
        <v>36.841095890410962</v>
      </c>
      <c r="D68" s="3">
        <f t="shared" ca="1" si="3"/>
        <v>0</v>
      </c>
      <c r="E68" s="3"/>
      <c r="F68" s="4"/>
      <c r="G68" s="3"/>
    </row>
    <row r="69" spans="1:8" x14ac:dyDescent="0.25">
      <c r="A69" s="4">
        <f t="shared" ca="1" si="2"/>
        <v>58837</v>
      </c>
      <c r="B69" s="1">
        <f t="shared" ca="1" si="6"/>
        <v>13813</v>
      </c>
      <c r="C69" s="3">
        <f t="shared" ca="1" si="7"/>
        <v>37.843835616438355</v>
      </c>
      <c r="D69" s="3">
        <f t="shared" ca="1" si="3"/>
        <v>0</v>
      </c>
      <c r="E69" s="3"/>
      <c r="F69" s="5"/>
      <c r="G69" s="6"/>
    </row>
    <row r="70" spans="1:8" x14ac:dyDescent="0.25">
      <c r="A70" s="4">
        <f t="shared" ca="1" si="2"/>
        <v>59202</v>
      </c>
      <c r="B70" s="1">
        <f t="shared" ca="1" si="6"/>
        <v>14178</v>
      </c>
      <c r="C70" s="3">
        <f t="shared" ca="1" si="7"/>
        <v>38.843835616438355</v>
      </c>
      <c r="D70" s="3">
        <f t="shared" ca="1" si="3"/>
        <v>0</v>
      </c>
      <c r="E70" s="3"/>
      <c r="F70" s="5"/>
      <c r="G70" s="5"/>
      <c r="H70" s="5"/>
    </row>
    <row r="71" spans="1:8" x14ac:dyDescent="0.25">
      <c r="A71" s="4">
        <f t="shared" ca="1" si="2"/>
        <v>59567</v>
      </c>
      <c r="B71" s="1">
        <f t="shared" ca="1" si="6"/>
        <v>14543</v>
      </c>
      <c r="C71" s="3">
        <f t="shared" ca="1" si="7"/>
        <v>39.843835616438355</v>
      </c>
      <c r="D71" s="3">
        <f t="shared" ca="1" si="3"/>
        <v>0</v>
      </c>
      <c r="E71" s="3"/>
      <c r="F71" s="2"/>
      <c r="G71" s="3"/>
      <c r="H71" s="18"/>
    </row>
    <row r="72" spans="1:8" x14ac:dyDescent="0.25">
      <c r="A72" s="4">
        <f t="shared" ca="1" si="2"/>
        <v>59932</v>
      </c>
      <c r="B72" s="1">
        <f t="shared" ca="1" si="6"/>
        <v>14908</v>
      </c>
      <c r="C72" s="3">
        <f t="shared" ca="1" si="7"/>
        <v>40.843835616438355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60298</v>
      </c>
      <c r="B73" s="1">
        <f t="shared" ca="1" si="6"/>
        <v>15274</v>
      </c>
      <c r="C73" s="3">
        <f t="shared" ca="1" si="7"/>
        <v>41.846575342465755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60663</v>
      </c>
      <c r="B74" s="1">
        <f t="shared" ca="1" si="6"/>
        <v>15639</v>
      </c>
      <c r="C74" s="3">
        <f t="shared" ca="1" si="7"/>
        <v>42.846575342465755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61028</v>
      </c>
      <c r="B75" s="1">
        <f t="shared" ca="1" si="6"/>
        <v>16004</v>
      </c>
      <c r="C75" s="3">
        <f t="shared" ca="1" si="7"/>
        <v>43.846575342465755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61393</v>
      </c>
      <c r="B76" s="1">
        <f t="shared" ca="1" si="6"/>
        <v>16369</v>
      </c>
      <c r="C76" s="3">
        <f t="shared" ca="1" si="7"/>
        <v>44.846575342465755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61759</v>
      </c>
      <c r="B77" s="1">
        <f t="shared" ca="1" si="6"/>
        <v>16735</v>
      </c>
      <c r="C77" s="3">
        <f t="shared" ca="1" si="7"/>
        <v>45.849315068493148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62124</v>
      </c>
      <c r="B78" s="1">
        <f t="shared" ca="1" si="6"/>
        <v>17100</v>
      </c>
      <c r="C78" s="3">
        <f t="shared" ca="1" si="7"/>
        <v>46.849315068493148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62489</v>
      </c>
      <c r="B79" s="1">
        <f t="shared" ca="1" si="6"/>
        <v>17465</v>
      </c>
      <c r="C79" s="3">
        <f t="shared" ca="1" si="7"/>
        <v>47.849315068493148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62854</v>
      </c>
      <c r="B80" s="1">
        <f t="shared" ca="1" si="6"/>
        <v>17830</v>
      </c>
      <c r="C80" s="3">
        <f t="shared" ca="1" si="7"/>
        <v>48.849315068493148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63220</v>
      </c>
      <c r="B81" s="1">
        <f t="shared" ca="1" si="6"/>
        <v>18196</v>
      </c>
      <c r="C81" s="3">
        <f t="shared" ca="1" si="7"/>
        <v>49.852054794520548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63585</v>
      </c>
      <c r="B82" s="1">
        <f t="shared" ca="1" si="6"/>
        <v>18561</v>
      </c>
      <c r="C82" s="3">
        <f t="shared" ca="1" si="7"/>
        <v>50.852054794520548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63950</v>
      </c>
      <c r="B83" s="1">
        <f t="shared" ca="1" si="6"/>
        <v>18926</v>
      </c>
      <c r="C83" s="3">
        <f t="shared" ca="1" si="7"/>
        <v>51.852054794520548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64315</v>
      </c>
      <c r="B84" s="1">
        <f t="shared" ca="1" si="6"/>
        <v>19291</v>
      </c>
      <c r="C84" s="3">
        <f t="shared" ca="1" si="7"/>
        <v>52.852054794520548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64681</v>
      </c>
      <c r="B85" s="1">
        <f t="shared" ca="1" si="6"/>
        <v>19657</v>
      </c>
      <c r="C85" s="3">
        <f t="shared" ca="1" si="7"/>
        <v>53.854794520547948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65046</v>
      </c>
      <c r="B86" s="1">
        <f t="shared" ca="1" si="6"/>
        <v>20022</v>
      </c>
      <c r="C86" s="3">
        <f t="shared" ca="1" si="7"/>
        <v>54.854794520547948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65411</v>
      </c>
      <c r="B87" s="1">
        <f t="shared" ca="1" si="6"/>
        <v>20387</v>
      </c>
      <c r="C87" s="3">
        <f t="shared" ca="1" si="7"/>
        <v>55.854794520547948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65776</v>
      </c>
      <c r="B88" s="1">
        <f t="shared" ca="1" si="6"/>
        <v>20752</v>
      </c>
      <c r="C88" s="3">
        <f t="shared" ca="1" si="7"/>
        <v>56.854794520547948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66142</v>
      </c>
      <c r="B89" s="1">
        <f t="shared" ca="1" si="6"/>
        <v>21118</v>
      </c>
      <c r="C89" s="3">
        <f t="shared" ca="1" si="7"/>
        <v>57.857534246575341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66507</v>
      </c>
      <c r="B90" s="1">
        <f t="shared" ca="1" si="6"/>
        <v>21483</v>
      </c>
      <c r="C90" s="3">
        <f t="shared" ca="1" si="7"/>
        <v>58.857534246575341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66872</v>
      </c>
      <c r="B91" s="1">
        <f t="shared" ca="1" si="6"/>
        <v>21848</v>
      </c>
      <c r="C91" s="3">
        <f t="shared" ca="1" si="7"/>
        <v>59.857534246575341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67237</v>
      </c>
      <c r="B92" s="1">
        <f t="shared" ca="1" si="6"/>
        <v>22213</v>
      </c>
      <c r="C92" s="3">
        <f t="shared" ca="1" si="7"/>
        <v>60.857534246575341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67603</v>
      </c>
      <c r="B93" s="1">
        <f t="shared" ca="1" si="6"/>
        <v>22579</v>
      </c>
      <c r="C93" s="3">
        <f t="shared" ca="1" si="7"/>
        <v>61.860273972602741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67968</v>
      </c>
      <c r="B94" s="1">
        <f t="shared" ca="1" si="6"/>
        <v>22944</v>
      </c>
      <c r="C94" s="3">
        <f t="shared" ca="1" si="7"/>
        <v>62.860273972602741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68333</v>
      </c>
      <c r="B95" s="1">
        <f t="shared" ca="1" si="6"/>
        <v>23309</v>
      </c>
      <c r="C95" s="3">
        <f t="shared" ca="1" si="7"/>
        <v>63.860273972602741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68698</v>
      </c>
      <c r="B96" s="1">
        <f t="shared" ca="1" si="6"/>
        <v>23674</v>
      </c>
      <c r="C96" s="3">
        <f t="shared" ca="1" si="7"/>
        <v>64.860273972602741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8">DATE(YEAR(A96),MONTH(A96)+$B$8,DAY(A96))</f>
        <v>69064</v>
      </c>
      <c r="B97" s="1">
        <f t="shared" ca="1" si="6"/>
        <v>24040</v>
      </c>
      <c r="C97" s="3">
        <f t="shared" ca="1" si="7"/>
        <v>65.863013698630141</v>
      </c>
      <c r="D97" s="3">
        <f t="shared" ca="1" si="3"/>
        <v>0</v>
      </c>
      <c r="E97" s="3"/>
      <c r="F97" s="9"/>
      <c r="G97" s="3"/>
      <c r="H97" s="18"/>
    </row>
    <row r="98" spans="1:8" x14ac:dyDescent="0.25">
      <c r="A98" s="4">
        <f t="shared" ca="1" si="8"/>
        <v>69429</v>
      </c>
      <c r="B98" s="1">
        <f t="shared" ca="1" si="6"/>
        <v>24405</v>
      </c>
      <c r="C98" s="3">
        <f t="shared" ca="1" si="7"/>
        <v>66.863013698630141</v>
      </c>
      <c r="D98" s="3">
        <f t="shared" ref="D98:D154" ca="1" si="9">IF(A98=$B$13,$B$4-MAX(0,$B$4-$B$3*$B$4/100)*$B$22+$B$10*$B$23,IF(A98&gt;$B$13,0,$B$10*$B$23))</f>
        <v>0</v>
      </c>
      <c r="E98" s="3"/>
      <c r="F98" s="9"/>
      <c r="G98" s="3"/>
      <c r="H98" s="18"/>
    </row>
    <row r="99" spans="1:8" x14ac:dyDescent="0.25">
      <c r="A99" s="4">
        <f t="shared" ca="1" si="8"/>
        <v>69794</v>
      </c>
      <c r="B99" s="1">
        <f t="shared" ca="1" si="6"/>
        <v>24770</v>
      </c>
      <c r="C99" s="3">
        <f t="shared" ca="1" si="7"/>
        <v>67.863013698630141</v>
      </c>
      <c r="D99" s="3">
        <f t="shared" ca="1" si="9"/>
        <v>0</v>
      </c>
      <c r="E99" s="3"/>
      <c r="F99" s="9"/>
      <c r="G99" s="3"/>
      <c r="H99" s="18"/>
    </row>
    <row r="100" spans="1:8" x14ac:dyDescent="0.25">
      <c r="A100" s="4">
        <f t="shared" ca="1" si="8"/>
        <v>70159</v>
      </c>
      <c r="B100" s="1">
        <f t="shared" ca="1" si="6"/>
        <v>25135</v>
      </c>
      <c r="C100" s="3">
        <f t="shared" ca="1" si="7"/>
        <v>68.863013698630141</v>
      </c>
      <c r="D100" s="3">
        <f t="shared" ca="1" si="9"/>
        <v>0</v>
      </c>
      <c r="E100" s="3"/>
      <c r="F100" s="9"/>
      <c r="G100" s="3"/>
      <c r="H100" s="18"/>
    </row>
    <row r="101" spans="1:8" x14ac:dyDescent="0.25">
      <c r="A101" s="4">
        <f t="shared" ca="1" si="8"/>
        <v>70525</v>
      </c>
      <c r="B101" s="1">
        <f t="shared" ca="1" si="6"/>
        <v>25501</v>
      </c>
      <c r="C101" s="3">
        <f t="shared" ca="1" si="7"/>
        <v>69.865753424657541</v>
      </c>
      <c r="D101" s="3">
        <f t="shared" ca="1" si="9"/>
        <v>0</v>
      </c>
      <c r="E101" s="3"/>
      <c r="F101" s="9"/>
      <c r="G101" s="3"/>
      <c r="H101" s="18"/>
    </row>
    <row r="102" spans="1:8" x14ac:dyDescent="0.25">
      <c r="A102" s="4">
        <f t="shared" ca="1" si="8"/>
        <v>70890</v>
      </c>
      <c r="B102" s="1">
        <f t="shared" ca="1" si="6"/>
        <v>25866</v>
      </c>
      <c r="C102" s="3">
        <f t="shared" ca="1" si="7"/>
        <v>70.865753424657541</v>
      </c>
      <c r="D102" s="3">
        <f t="shared" ca="1" si="9"/>
        <v>0</v>
      </c>
      <c r="E102" s="3"/>
      <c r="F102" s="9"/>
      <c r="G102" s="3"/>
      <c r="H102" s="18"/>
    </row>
    <row r="103" spans="1:8" x14ac:dyDescent="0.25">
      <c r="A103" s="4">
        <f t="shared" ca="1" si="8"/>
        <v>71255</v>
      </c>
      <c r="B103" s="1">
        <f t="shared" ref="B103:B125" ca="1" si="10">DATEDIF($B$15,A103,"d")</f>
        <v>26231</v>
      </c>
      <c r="C103" s="3">
        <f t="shared" ref="C103:C125" ca="1" si="11">B103/365</f>
        <v>71.865753424657541</v>
      </c>
      <c r="D103" s="3">
        <f t="shared" ca="1" si="9"/>
        <v>0</v>
      </c>
      <c r="E103" s="3"/>
      <c r="F103" s="9"/>
      <c r="G103" s="3"/>
      <c r="H103" s="18"/>
    </row>
    <row r="104" spans="1:8" x14ac:dyDescent="0.25">
      <c r="A104" s="4">
        <f t="shared" ca="1" si="8"/>
        <v>71620</v>
      </c>
      <c r="B104" s="1">
        <f t="shared" ca="1" si="10"/>
        <v>26596</v>
      </c>
      <c r="C104" s="3">
        <f t="shared" ca="1" si="11"/>
        <v>72.865753424657541</v>
      </c>
      <c r="D104" s="3">
        <f t="shared" ca="1" si="9"/>
        <v>0</v>
      </c>
      <c r="E104" s="3"/>
    </row>
    <row r="105" spans="1:8" x14ac:dyDescent="0.25">
      <c r="A105" s="4">
        <f t="shared" ca="1" si="8"/>
        <v>71986</v>
      </c>
      <c r="B105" s="1">
        <f t="shared" ca="1" si="10"/>
        <v>26962</v>
      </c>
      <c r="C105" s="3">
        <f t="shared" ca="1" si="11"/>
        <v>73.868493150684927</v>
      </c>
      <c r="D105" s="3">
        <f t="shared" ca="1" si="9"/>
        <v>0</v>
      </c>
      <c r="E105" s="3"/>
    </row>
    <row r="106" spans="1:8" x14ac:dyDescent="0.25">
      <c r="A106" s="4">
        <f t="shared" ca="1" si="8"/>
        <v>72351</v>
      </c>
      <c r="B106" s="1">
        <f t="shared" ca="1" si="10"/>
        <v>27327</v>
      </c>
      <c r="C106" s="3">
        <f t="shared" ca="1" si="11"/>
        <v>74.868493150684927</v>
      </c>
      <c r="D106" s="3">
        <f t="shared" ca="1" si="9"/>
        <v>0</v>
      </c>
      <c r="E106" s="3"/>
    </row>
    <row r="107" spans="1:8" x14ac:dyDescent="0.25">
      <c r="A107" s="4">
        <f t="shared" ca="1" si="8"/>
        <v>72716</v>
      </c>
      <c r="B107" s="1">
        <f t="shared" ca="1" si="10"/>
        <v>27692</v>
      </c>
      <c r="C107" s="3">
        <f t="shared" ca="1" si="11"/>
        <v>75.868493150684927</v>
      </c>
      <c r="D107" s="3">
        <f t="shared" ca="1" si="9"/>
        <v>0</v>
      </c>
      <c r="E107" s="3"/>
    </row>
    <row r="108" spans="1:8" x14ac:dyDescent="0.25">
      <c r="A108" s="4">
        <f t="shared" ca="1" si="8"/>
        <v>73081</v>
      </c>
      <c r="B108" s="1">
        <f t="shared" ca="1" si="10"/>
        <v>28057</v>
      </c>
      <c r="C108" s="3">
        <f t="shared" ca="1" si="11"/>
        <v>76.868493150684927</v>
      </c>
      <c r="D108" s="3">
        <f t="shared" ca="1" si="9"/>
        <v>0</v>
      </c>
      <c r="E108" s="3"/>
    </row>
    <row r="109" spans="1:8" x14ac:dyDescent="0.25">
      <c r="A109" s="4">
        <f t="shared" ca="1" si="8"/>
        <v>73446</v>
      </c>
      <c r="B109" s="1">
        <f t="shared" ca="1" si="10"/>
        <v>28422</v>
      </c>
      <c r="C109" s="3">
        <f t="shared" ca="1" si="11"/>
        <v>77.868493150684927</v>
      </c>
      <c r="D109" s="3">
        <f t="shared" ca="1" si="9"/>
        <v>0</v>
      </c>
      <c r="E109" s="3"/>
      <c r="F109" s="4"/>
    </row>
    <row r="110" spans="1:8" x14ac:dyDescent="0.25">
      <c r="A110" s="4">
        <f t="shared" ca="1" si="8"/>
        <v>73811</v>
      </c>
      <c r="B110" s="1">
        <f t="shared" ca="1" si="10"/>
        <v>28787</v>
      </c>
      <c r="C110" s="3">
        <f t="shared" ca="1" si="11"/>
        <v>78.868493150684927</v>
      </c>
      <c r="D110" s="3">
        <f t="shared" ca="1" si="9"/>
        <v>0</v>
      </c>
      <c r="E110" s="3"/>
      <c r="F110" s="4"/>
      <c r="G110" s="3"/>
    </row>
    <row r="111" spans="1:8" x14ac:dyDescent="0.25">
      <c r="A111" s="4">
        <f t="shared" ca="1" si="8"/>
        <v>74176</v>
      </c>
      <c r="B111" s="1">
        <f t="shared" ca="1" si="10"/>
        <v>29152</v>
      </c>
      <c r="C111" s="3">
        <f t="shared" ca="1" si="11"/>
        <v>79.868493150684927</v>
      </c>
      <c r="D111" s="3">
        <f t="shared" ca="1" si="9"/>
        <v>0</v>
      </c>
      <c r="E111" s="3"/>
      <c r="F111" s="4"/>
      <c r="G111" s="3"/>
    </row>
    <row r="112" spans="1:8" x14ac:dyDescent="0.25">
      <c r="A112" s="4">
        <f t="shared" ca="1" si="8"/>
        <v>74541</v>
      </c>
      <c r="B112" s="1">
        <f t="shared" ca="1" si="10"/>
        <v>29517</v>
      </c>
      <c r="C112" s="3">
        <f t="shared" ca="1" si="11"/>
        <v>80.868493150684927</v>
      </c>
      <c r="D112" s="3">
        <f t="shared" ca="1" si="9"/>
        <v>0</v>
      </c>
      <c r="E112" s="3"/>
      <c r="F112" s="4"/>
      <c r="G112" s="3"/>
    </row>
    <row r="113" spans="1:8" x14ac:dyDescent="0.25">
      <c r="A113" s="4">
        <f t="shared" ca="1" si="8"/>
        <v>74907</v>
      </c>
      <c r="B113" s="1">
        <f t="shared" ca="1" si="10"/>
        <v>29883</v>
      </c>
      <c r="C113" s="3">
        <f t="shared" ca="1" si="11"/>
        <v>81.871232876712327</v>
      </c>
      <c r="D113" s="3">
        <f t="shared" ca="1" si="9"/>
        <v>0</v>
      </c>
      <c r="E113" s="3"/>
      <c r="F113" s="4"/>
      <c r="G113" s="3"/>
    </row>
    <row r="114" spans="1:8" x14ac:dyDescent="0.25">
      <c r="A114" s="4">
        <f t="shared" ca="1" si="8"/>
        <v>75272</v>
      </c>
      <c r="B114" s="1">
        <f t="shared" ca="1" si="10"/>
        <v>30248</v>
      </c>
      <c r="C114" s="3">
        <f t="shared" ca="1" si="11"/>
        <v>82.871232876712327</v>
      </c>
      <c r="D114" s="3">
        <f t="shared" ca="1" si="9"/>
        <v>0</v>
      </c>
      <c r="E114" s="3"/>
      <c r="F114" s="5"/>
      <c r="G114" s="6"/>
    </row>
    <row r="115" spans="1:8" x14ac:dyDescent="0.25">
      <c r="A115" s="4">
        <f t="shared" ca="1" si="8"/>
        <v>75637</v>
      </c>
      <c r="B115" s="1">
        <f t="shared" ca="1" si="10"/>
        <v>30613</v>
      </c>
      <c r="C115" s="3">
        <f t="shared" ca="1" si="11"/>
        <v>83.871232876712327</v>
      </c>
      <c r="D115" s="3">
        <f t="shared" ca="1" si="9"/>
        <v>0</v>
      </c>
      <c r="E115" s="3"/>
      <c r="F115" s="5"/>
      <c r="G115" s="5"/>
      <c r="H115" s="5"/>
    </row>
    <row r="116" spans="1:8" x14ac:dyDescent="0.25">
      <c r="A116" s="4">
        <f t="shared" ca="1" si="8"/>
        <v>76002</v>
      </c>
      <c r="B116" s="1">
        <f t="shared" ca="1" si="10"/>
        <v>30978</v>
      </c>
      <c r="C116" s="3">
        <f t="shared" ca="1" si="11"/>
        <v>84.871232876712327</v>
      </c>
      <c r="D116" s="3">
        <f t="shared" ca="1" si="9"/>
        <v>0</v>
      </c>
      <c r="E116" s="3"/>
      <c r="F116" s="2"/>
      <c r="G116" s="3"/>
      <c r="H116" s="18"/>
    </row>
    <row r="117" spans="1:8" x14ac:dyDescent="0.25">
      <c r="A117" s="4">
        <f t="shared" ca="1" si="8"/>
        <v>76368</v>
      </c>
      <c r="B117" s="1">
        <f t="shared" ca="1" si="10"/>
        <v>31344</v>
      </c>
      <c r="C117" s="3">
        <f t="shared" ca="1" si="11"/>
        <v>85.873972602739727</v>
      </c>
      <c r="D117" s="3">
        <f t="shared" ca="1" si="9"/>
        <v>0</v>
      </c>
      <c r="E117" s="3"/>
      <c r="F117" s="9"/>
      <c r="G117" s="3"/>
      <c r="H117" s="18"/>
    </row>
    <row r="118" spans="1:8" x14ac:dyDescent="0.25">
      <c r="A118" s="4">
        <f t="shared" ca="1" si="8"/>
        <v>76733</v>
      </c>
      <c r="B118" s="1">
        <f t="shared" ca="1" si="10"/>
        <v>31709</v>
      </c>
      <c r="C118" s="3">
        <f t="shared" ca="1" si="11"/>
        <v>86.873972602739727</v>
      </c>
      <c r="D118" s="3">
        <f t="shared" ca="1" si="9"/>
        <v>0</v>
      </c>
      <c r="E118" s="3"/>
      <c r="F118" s="9"/>
      <c r="G118" s="3"/>
      <c r="H118" s="18"/>
    </row>
    <row r="119" spans="1:8" x14ac:dyDescent="0.25">
      <c r="A119" s="4">
        <f t="shared" ca="1" si="8"/>
        <v>77098</v>
      </c>
      <c r="B119" s="1">
        <f t="shared" ca="1" si="10"/>
        <v>32074</v>
      </c>
      <c r="C119" s="3">
        <f t="shared" ca="1" si="11"/>
        <v>87.873972602739727</v>
      </c>
      <c r="D119" s="3">
        <f t="shared" ca="1" si="9"/>
        <v>0</v>
      </c>
      <c r="E119" s="3"/>
      <c r="F119" s="9"/>
      <c r="G119" s="3"/>
      <c r="H119" s="18"/>
    </row>
    <row r="120" spans="1:8" x14ac:dyDescent="0.25">
      <c r="A120" s="4">
        <f t="shared" ca="1" si="8"/>
        <v>77463</v>
      </c>
      <c r="B120" s="1">
        <f t="shared" ca="1" si="10"/>
        <v>32439</v>
      </c>
      <c r="C120" s="3">
        <f t="shared" ca="1" si="11"/>
        <v>88.873972602739727</v>
      </c>
      <c r="D120" s="3">
        <f t="shared" ca="1" si="9"/>
        <v>0</v>
      </c>
      <c r="E120" s="3"/>
      <c r="F120" s="9"/>
      <c r="G120" s="3"/>
      <c r="H120" s="18"/>
    </row>
    <row r="121" spans="1:8" x14ac:dyDescent="0.25">
      <c r="A121" s="4">
        <f t="shared" ca="1" si="8"/>
        <v>77829</v>
      </c>
      <c r="B121" s="1">
        <f t="shared" ca="1" si="10"/>
        <v>32805</v>
      </c>
      <c r="C121" s="3">
        <f t="shared" ca="1" si="11"/>
        <v>89.876712328767127</v>
      </c>
      <c r="D121" s="3">
        <f t="shared" ca="1" si="9"/>
        <v>0</v>
      </c>
      <c r="E121" s="3"/>
      <c r="F121" s="9"/>
      <c r="G121" s="3"/>
      <c r="H121" s="18"/>
    </row>
    <row r="122" spans="1:8" x14ac:dyDescent="0.25">
      <c r="A122" s="4">
        <f t="shared" ca="1" si="8"/>
        <v>78194</v>
      </c>
      <c r="B122" s="1">
        <f t="shared" ca="1" si="10"/>
        <v>33170</v>
      </c>
      <c r="C122" s="3">
        <f t="shared" ca="1" si="11"/>
        <v>90.876712328767127</v>
      </c>
      <c r="D122" s="3">
        <f t="shared" ca="1" si="9"/>
        <v>0</v>
      </c>
      <c r="E122" s="3"/>
      <c r="F122" s="9"/>
      <c r="G122" s="3"/>
      <c r="H122" s="18"/>
    </row>
    <row r="123" spans="1:8" x14ac:dyDescent="0.25">
      <c r="A123" s="4">
        <f t="shared" ca="1" si="8"/>
        <v>78559</v>
      </c>
      <c r="B123" s="1">
        <f t="shared" ca="1" si="10"/>
        <v>33535</v>
      </c>
      <c r="C123" s="3">
        <f t="shared" ca="1" si="11"/>
        <v>91.876712328767127</v>
      </c>
      <c r="D123" s="3">
        <f t="shared" ca="1" si="9"/>
        <v>0</v>
      </c>
      <c r="E123" s="3"/>
      <c r="F123" s="9"/>
      <c r="G123" s="3"/>
      <c r="H123" s="18"/>
    </row>
    <row r="124" spans="1:8" x14ac:dyDescent="0.25">
      <c r="A124" s="4">
        <f t="shared" ca="1" si="8"/>
        <v>78924</v>
      </c>
      <c r="B124" s="1">
        <f t="shared" ca="1" si="10"/>
        <v>33900</v>
      </c>
      <c r="C124" s="3">
        <f t="shared" ca="1" si="11"/>
        <v>92.876712328767127</v>
      </c>
      <c r="D124" s="3">
        <f t="shared" ca="1" si="9"/>
        <v>0</v>
      </c>
      <c r="E124" s="3"/>
      <c r="F124" s="9"/>
      <c r="G124" s="3"/>
      <c r="H124" s="18"/>
    </row>
    <row r="125" spans="1:8" x14ac:dyDescent="0.25">
      <c r="A125" s="4">
        <f t="shared" ca="1" si="8"/>
        <v>79290</v>
      </c>
      <c r="B125" s="1">
        <f t="shared" ca="1" si="10"/>
        <v>34266</v>
      </c>
      <c r="C125" s="3">
        <f t="shared" ca="1" si="11"/>
        <v>93.879452054794527</v>
      </c>
      <c r="D125" s="3">
        <f t="shared" ca="1" si="9"/>
        <v>0</v>
      </c>
      <c r="E125" s="3"/>
      <c r="F125" s="9"/>
      <c r="G125" s="3"/>
      <c r="H125" s="18"/>
    </row>
    <row r="126" spans="1:8" x14ac:dyDescent="0.25">
      <c r="A126" s="4">
        <f t="shared" ca="1" si="8"/>
        <v>79655</v>
      </c>
      <c r="B126" s="1">
        <f t="shared" ref="B126:B154" ca="1" si="12">DATEDIF($B$15,A126,"d")</f>
        <v>34631</v>
      </c>
      <c r="C126" s="3">
        <f t="shared" ref="C126:C154" ca="1" si="13">B126/365</f>
        <v>94.879452054794527</v>
      </c>
      <c r="D126" s="3">
        <f t="shared" ca="1" si="9"/>
        <v>0</v>
      </c>
      <c r="E126" s="3"/>
      <c r="F126" s="9"/>
      <c r="G126" s="3"/>
      <c r="H126" s="18"/>
    </row>
    <row r="127" spans="1:8" x14ac:dyDescent="0.25">
      <c r="A127" s="4">
        <f t="shared" ca="1" si="8"/>
        <v>80020</v>
      </c>
      <c r="B127" s="1">
        <f t="shared" ca="1" si="12"/>
        <v>34996</v>
      </c>
      <c r="C127" s="3">
        <f t="shared" ca="1" si="13"/>
        <v>95.879452054794527</v>
      </c>
      <c r="D127" s="3">
        <f t="shared" ca="1" si="9"/>
        <v>0</v>
      </c>
      <c r="E127" s="3"/>
      <c r="F127" s="9"/>
      <c r="G127" s="3"/>
      <c r="H127" s="18"/>
    </row>
    <row r="128" spans="1:8" x14ac:dyDescent="0.25">
      <c r="A128" s="4">
        <f t="shared" ca="1" si="8"/>
        <v>80385</v>
      </c>
      <c r="B128" s="1">
        <f t="shared" ca="1" si="12"/>
        <v>35361</v>
      </c>
      <c r="C128" s="3">
        <f t="shared" ca="1" si="13"/>
        <v>96.879452054794527</v>
      </c>
      <c r="D128" s="3">
        <f t="shared" ca="1" si="9"/>
        <v>0</v>
      </c>
      <c r="E128" s="3"/>
      <c r="F128" s="9"/>
      <c r="G128" s="3"/>
      <c r="H128" s="18"/>
    </row>
    <row r="129" spans="1:8" x14ac:dyDescent="0.25">
      <c r="A129" s="4">
        <f t="shared" ca="1" si="8"/>
        <v>80751</v>
      </c>
      <c r="B129" s="1">
        <f t="shared" ca="1" si="12"/>
        <v>35727</v>
      </c>
      <c r="C129" s="3">
        <f t="shared" ca="1" si="13"/>
        <v>97.882191780821913</v>
      </c>
      <c r="D129" s="3">
        <f t="shared" ca="1" si="9"/>
        <v>0</v>
      </c>
      <c r="E129" s="3"/>
      <c r="F129" s="9"/>
      <c r="G129" s="3"/>
      <c r="H129" s="18"/>
    </row>
    <row r="130" spans="1:8" x14ac:dyDescent="0.25">
      <c r="A130" s="4">
        <f t="shared" ca="1" si="8"/>
        <v>81116</v>
      </c>
      <c r="B130" s="1">
        <f t="shared" ca="1" si="12"/>
        <v>36092</v>
      </c>
      <c r="C130" s="3">
        <f t="shared" ca="1" si="13"/>
        <v>98.882191780821913</v>
      </c>
      <c r="D130" s="3">
        <f t="shared" ca="1" si="9"/>
        <v>0</v>
      </c>
      <c r="E130" s="3"/>
      <c r="F130" s="9"/>
      <c r="G130" s="3"/>
      <c r="H130" s="18"/>
    </row>
    <row r="131" spans="1:8" x14ac:dyDescent="0.25">
      <c r="A131" s="4">
        <f t="shared" ca="1" si="8"/>
        <v>81481</v>
      </c>
      <c r="B131" s="1">
        <f t="shared" ca="1" si="12"/>
        <v>36457</v>
      </c>
      <c r="C131" s="3">
        <f t="shared" ca="1" si="13"/>
        <v>99.882191780821913</v>
      </c>
      <c r="D131" s="3">
        <f t="shared" ca="1" si="9"/>
        <v>0</v>
      </c>
      <c r="E131" s="3"/>
      <c r="F131" s="9"/>
      <c r="G131" s="3"/>
      <c r="H131" s="18"/>
    </row>
    <row r="132" spans="1:8" x14ac:dyDescent="0.25">
      <c r="A132" s="4">
        <f t="shared" ca="1" si="8"/>
        <v>81846</v>
      </c>
      <c r="B132" s="1">
        <f t="shared" ca="1" si="12"/>
        <v>36822</v>
      </c>
      <c r="C132" s="3">
        <f t="shared" ca="1" si="13"/>
        <v>100.88219178082191</v>
      </c>
      <c r="D132" s="3">
        <f t="shared" ca="1" si="9"/>
        <v>0</v>
      </c>
      <c r="E132" s="3"/>
      <c r="F132" s="9"/>
      <c r="G132" s="3"/>
      <c r="H132" s="18"/>
    </row>
    <row r="133" spans="1:8" x14ac:dyDescent="0.25">
      <c r="A133" s="4">
        <f t="shared" ca="1" si="8"/>
        <v>82212</v>
      </c>
      <c r="B133" s="1">
        <f t="shared" ca="1" si="12"/>
        <v>37188</v>
      </c>
      <c r="C133" s="3">
        <f t="shared" ca="1" si="13"/>
        <v>101.88493150684931</v>
      </c>
      <c r="D133" s="3">
        <f t="shared" ca="1" si="9"/>
        <v>0</v>
      </c>
      <c r="E133" s="3"/>
      <c r="F133" s="9"/>
      <c r="G133" s="3"/>
      <c r="H133" s="18"/>
    </row>
    <row r="134" spans="1:8" x14ac:dyDescent="0.25">
      <c r="A134" s="4">
        <f t="shared" ca="1" si="8"/>
        <v>82577</v>
      </c>
      <c r="B134" s="1">
        <f t="shared" ca="1" si="12"/>
        <v>37553</v>
      </c>
      <c r="C134" s="3">
        <f t="shared" ca="1" si="13"/>
        <v>102.88493150684931</v>
      </c>
      <c r="D134" s="3">
        <f t="shared" ca="1" si="9"/>
        <v>0</v>
      </c>
      <c r="E134" s="3"/>
      <c r="F134" s="9"/>
      <c r="G134" s="3"/>
      <c r="H134" s="18"/>
    </row>
    <row r="135" spans="1:8" x14ac:dyDescent="0.25">
      <c r="A135" s="4">
        <f t="shared" ca="1" si="8"/>
        <v>82942</v>
      </c>
      <c r="B135" s="1">
        <f t="shared" ca="1" si="12"/>
        <v>37918</v>
      </c>
      <c r="C135" s="3">
        <f t="shared" ca="1" si="13"/>
        <v>103.88493150684931</v>
      </c>
      <c r="D135" s="3">
        <f t="shared" ca="1" si="9"/>
        <v>0</v>
      </c>
      <c r="E135" s="3"/>
      <c r="F135" s="9"/>
      <c r="G135" s="3"/>
      <c r="H135" s="18"/>
    </row>
    <row r="136" spans="1:8" x14ac:dyDescent="0.25">
      <c r="A136" s="4">
        <f t="shared" ca="1" si="8"/>
        <v>83307</v>
      </c>
      <c r="B136" s="1">
        <f t="shared" ca="1" si="12"/>
        <v>38283</v>
      </c>
      <c r="C136" s="3">
        <f t="shared" ca="1" si="13"/>
        <v>104.88493150684931</v>
      </c>
      <c r="D136" s="3">
        <f t="shared" ca="1" si="9"/>
        <v>0</v>
      </c>
      <c r="E136" s="3"/>
      <c r="F136" s="9"/>
      <c r="G136" s="3"/>
      <c r="H136" s="18"/>
    </row>
    <row r="137" spans="1:8" x14ac:dyDescent="0.25">
      <c r="A137" s="4">
        <f t="shared" ca="1" si="8"/>
        <v>83673</v>
      </c>
      <c r="B137" s="1">
        <f t="shared" ca="1" si="12"/>
        <v>38649</v>
      </c>
      <c r="C137" s="3">
        <f t="shared" ca="1" si="13"/>
        <v>105.88767123287671</v>
      </c>
      <c r="D137" s="3">
        <f t="shared" ca="1" si="9"/>
        <v>0</v>
      </c>
      <c r="E137" s="3"/>
      <c r="F137" s="9"/>
      <c r="G137" s="3"/>
      <c r="H137" s="18"/>
    </row>
    <row r="138" spans="1:8" x14ac:dyDescent="0.25">
      <c r="A138" s="4">
        <f t="shared" ca="1" si="8"/>
        <v>84038</v>
      </c>
      <c r="B138" s="1">
        <f t="shared" ca="1" si="12"/>
        <v>39014</v>
      </c>
      <c r="C138" s="3">
        <f t="shared" ca="1" si="13"/>
        <v>106.88767123287671</v>
      </c>
      <c r="D138" s="3">
        <f t="shared" ca="1" si="9"/>
        <v>0</v>
      </c>
      <c r="E138" s="3"/>
      <c r="F138" s="9"/>
      <c r="G138" s="3"/>
      <c r="H138" s="18"/>
    </row>
    <row r="139" spans="1:8" x14ac:dyDescent="0.25">
      <c r="A139" s="4">
        <f t="shared" ca="1" si="8"/>
        <v>84403</v>
      </c>
      <c r="B139" s="1">
        <f t="shared" ca="1" si="12"/>
        <v>39379</v>
      </c>
      <c r="C139" s="3">
        <f t="shared" ca="1" si="13"/>
        <v>107.88767123287671</v>
      </c>
      <c r="D139" s="3">
        <f t="shared" ca="1" si="9"/>
        <v>0</v>
      </c>
      <c r="E139" s="3"/>
      <c r="F139" s="9"/>
      <c r="G139" s="3"/>
      <c r="H139" s="18"/>
    </row>
    <row r="140" spans="1:8" x14ac:dyDescent="0.25">
      <c r="A140" s="4">
        <f t="shared" ca="1" si="8"/>
        <v>84768</v>
      </c>
      <c r="B140" s="1">
        <f t="shared" ca="1" si="12"/>
        <v>39744</v>
      </c>
      <c r="C140" s="3">
        <f t="shared" ca="1" si="13"/>
        <v>108.88767123287671</v>
      </c>
      <c r="D140" s="3">
        <f t="shared" ca="1" si="9"/>
        <v>0</v>
      </c>
      <c r="E140" s="3"/>
      <c r="F140" s="9"/>
      <c r="G140" s="3"/>
      <c r="H140" s="18"/>
    </row>
    <row r="141" spans="1:8" x14ac:dyDescent="0.25">
      <c r="A141" s="4">
        <f t="shared" ca="1" si="8"/>
        <v>85134</v>
      </c>
      <c r="B141" s="1">
        <f t="shared" ca="1" si="12"/>
        <v>40110</v>
      </c>
      <c r="C141" s="3">
        <f t="shared" ca="1" si="13"/>
        <v>109.89041095890411</v>
      </c>
      <c r="D141" s="3">
        <f t="shared" ca="1" si="9"/>
        <v>0</v>
      </c>
      <c r="E141" s="3"/>
      <c r="F141" s="9"/>
      <c r="G141" s="3"/>
      <c r="H141" s="18"/>
    </row>
    <row r="142" spans="1:8" x14ac:dyDescent="0.25">
      <c r="A142" s="4">
        <f t="shared" ca="1" si="8"/>
        <v>85499</v>
      </c>
      <c r="B142" s="1">
        <f t="shared" ca="1" si="12"/>
        <v>40475</v>
      </c>
      <c r="C142" s="3">
        <f t="shared" ca="1" si="13"/>
        <v>110.89041095890411</v>
      </c>
      <c r="D142" s="3">
        <f t="shared" ca="1" si="9"/>
        <v>0</v>
      </c>
      <c r="E142" s="3"/>
      <c r="F142" s="9"/>
      <c r="G142" s="3"/>
      <c r="H142" s="18"/>
    </row>
    <row r="143" spans="1:8" x14ac:dyDescent="0.25">
      <c r="A143" s="4">
        <f t="shared" ca="1" si="8"/>
        <v>85864</v>
      </c>
      <c r="B143" s="1">
        <f t="shared" ca="1" si="12"/>
        <v>40840</v>
      </c>
      <c r="C143" s="3">
        <f t="shared" ca="1" si="13"/>
        <v>111.89041095890411</v>
      </c>
      <c r="D143" s="3">
        <f t="shared" ca="1" si="9"/>
        <v>0</v>
      </c>
      <c r="E143" s="3"/>
      <c r="F143" s="9"/>
      <c r="G143" s="3"/>
      <c r="H143" s="18"/>
    </row>
    <row r="144" spans="1:8" x14ac:dyDescent="0.25">
      <c r="A144" s="4">
        <f t="shared" ca="1" si="8"/>
        <v>86229</v>
      </c>
      <c r="B144" s="1">
        <f t="shared" ca="1" si="12"/>
        <v>41205</v>
      </c>
      <c r="C144" s="3">
        <f t="shared" ca="1" si="13"/>
        <v>112.89041095890411</v>
      </c>
      <c r="D144" s="3">
        <f t="shared" ca="1" si="9"/>
        <v>0</v>
      </c>
      <c r="E144" s="3"/>
      <c r="F144" s="9"/>
      <c r="G144" s="3"/>
      <c r="H144" s="18"/>
    </row>
    <row r="145" spans="1:8" x14ac:dyDescent="0.25">
      <c r="A145" s="4">
        <f t="shared" ca="1" si="8"/>
        <v>86595</v>
      </c>
      <c r="B145" s="1">
        <f t="shared" ca="1" si="12"/>
        <v>41571</v>
      </c>
      <c r="C145" s="3">
        <f t="shared" ca="1" si="13"/>
        <v>113.89315068493151</v>
      </c>
      <c r="D145" s="3">
        <f t="shared" ca="1" si="9"/>
        <v>0</v>
      </c>
      <c r="E145" s="3"/>
      <c r="F145" s="9"/>
      <c r="G145" s="3"/>
      <c r="H145" s="18"/>
    </row>
    <row r="146" spans="1:8" x14ac:dyDescent="0.25">
      <c r="A146" s="4">
        <f t="shared" ca="1" si="8"/>
        <v>86960</v>
      </c>
      <c r="B146" s="1">
        <f t="shared" ca="1" si="12"/>
        <v>41936</v>
      </c>
      <c r="C146" s="3">
        <f t="shared" ca="1" si="13"/>
        <v>114.89315068493151</v>
      </c>
      <c r="D146" s="3">
        <f t="shared" ca="1" si="9"/>
        <v>0</v>
      </c>
      <c r="E146" s="3"/>
      <c r="F146" s="9"/>
      <c r="G146" s="3"/>
      <c r="H146" s="18"/>
    </row>
    <row r="147" spans="1:8" x14ac:dyDescent="0.25">
      <c r="A147" s="4">
        <f t="shared" ca="1" si="8"/>
        <v>87325</v>
      </c>
      <c r="B147" s="1">
        <f t="shared" ca="1" si="12"/>
        <v>42301</v>
      </c>
      <c r="C147" s="3">
        <f t="shared" ca="1" si="13"/>
        <v>115.89315068493151</v>
      </c>
      <c r="D147" s="3">
        <f t="shared" ca="1" si="9"/>
        <v>0</v>
      </c>
      <c r="E147" s="3"/>
      <c r="F147" s="9"/>
      <c r="G147" s="3"/>
      <c r="H147" s="18"/>
    </row>
    <row r="148" spans="1:8" x14ac:dyDescent="0.25">
      <c r="A148" s="4">
        <f t="shared" ca="1" si="8"/>
        <v>87690</v>
      </c>
      <c r="B148" s="1">
        <f t="shared" ca="1" si="12"/>
        <v>42666</v>
      </c>
      <c r="C148" s="3">
        <f t="shared" ca="1" si="13"/>
        <v>116.89315068493151</v>
      </c>
      <c r="D148" s="3">
        <f t="shared" ca="1" si="9"/>
        <v>0</v>
      </c>
      <c r="E148" s="3"/>
      <c r="F148" s="9"/>
      <c r="G148" s="3"/>
      <c r="H148" s="18"/>
    </row>
    <row r="149" spans="1:8" x14ac:dyDescent="0.25">
      <c r="A149" s="4">
        <f t="shared" ca="1" si="8"/>
        <v>88056</v>
      </c>
      <c r="B149" s="1">
        <f t="shared" ca="1" si="12"/>
        <v>43032</v>
      </c>
      <c r="C149" s="3">
        <f t="shared" ca="1" si="13"/>
        <v>117.8958904109589</v>
      </c>
      <c r="D149" s="3">
        <f t="shared" ca="1" si="9"/>
        <v>0</v>
      </c>
      <c r="E149" s="3"/>
    </row>
    <row r="150" spans="1:8" x14ac:dyDescent="0.25">
      <c r="A150" s="4">
        <f t="shared" ca="1" si="8"/>
        <v>88421</v>
      </c>
      <c r="B150" s="1">
        <f t="shared" ca="1" si="12"/>
        <v>43397</v>
      </c>
      <c r="C150" s="3">
        <f t="shared" ca="1" si="13"/>
        <v>118.8958904109589</v>
      </c>
      <c r="D150" s="3">
        <f t="shared" ca="1" si="9"/>
        <v>0</v>
      </c>
      <c r="E150" s="3"/>
    </row>
    <row r="151" spans="1:8" x14ac:dyDescent="0.25">
      <c r="A151" s="4">
        <f t="shared" ca="1" si="8"/>
        <v>88786</v>
      </c>
      <c r="B151" s="1">
        <f t="shared" ca="1" si="12"/>
        <v>43762</v>
      </c>
      <c r="C151" s="3">
        <f t="shared" ca="1" si="13"/>
        <v>119.8958904109589</v>
      </c>
      <c r="D151" s="3">
        <f t="shared" ca="1" si="9"/>
        <v>0</v>
      </c>
      <c r="E151" s="3"/>
    </row>
    <row r="152" spans="1:8" x14ac:dyDescent="0.25">
      <c r="A152" s="4">
        <f t="shared" ca="1" si="8"/>
        <v>89151</v>
      </c>
      <c r="B152" s="1">
        <f t="shared" ca="1" si="12"/>
        <v>44127</v>
      </c>
      <c r="C152" s="3">
        <f t="shared" ca="1" si="13"/>
        <v>120.8958904109589</v>
      </c>
      <c r="D152" s="3">
        <f t="shared" ca="1" si="9"/>
        <v>0</v>
      </c>
      <c r="E152" s="3"/>
    </row>
    <row r="153" spans="1:8" x14ac:dyDescent="0.25">
      <c r="A153" s="4">
        <f t="shared" ca="1" si="8"/>
        <v>89517</v>
      </c>
      <c r="B153" s="1">
        <f t="shared" ca="1" si="12"/>
        <v>44493</v>
      </c>
      <c r="C153" s="3">
        <f t="shared" ca="1" si="13"/>
        <v>121.8986301369863</v>
      </c>
      <c r="D153" s="3">
        <f t="shared" ca="1" si="9"/>
        <v>0</v>
      </c>
      <c r="E153" s="3"/>
    </row>
    <row r="154" spans="1:8" x14ac:dyDescent="0.25">
      <c r="A154" s="4">
        <f t="shared" ca="1" si="8"/>
        <v>89882</v>
      </c>
      <c r="B154" s="1">
        <f t="shared" ca="1" si="12"/>
        <v>44858</v>
      </c>
      <c r="C154" s="3">
        <f t="shared" ca="1" si="13"/>
        <v>122.8986301369863</v>
      </c>
      <c r="D154" s="3">
        <f t="shared" ca="1" si="9"/>
        <v>0</v>
      </c>
      <c r="E154" s="3"/>
      <c r="F154" s="4"/>
    </row>
    <row r="155" spans="1:8" x14ac:dyDescent="0.25">
      <c r="A155" s="15"/>
      <c r="B155" s="18"/>
      <c r="D155" s="18"/>
      <c r="F155" s="4"/>
      <c r="G155" s="3"/>
    </row>
    <row r="156" spans="1:8" x14ac:dyDescent="0.25">
      <c r="A156" s="14"/>
      <c r="B156" s="17"/>
      <c r="D156" s="18"/>
      <c r="F156" s="4"/>
      <c r="G156" s="3"/>
    </row>
    <row r="157" spans="1:8" x14ac:dyDescent="0.25">
      <c r="A157" s="15"/>
      <c r="B157" s="18"/>
      <c r="D157" s="18"/>
      <c r="F157" s="4"/>
      <c r="G157" s="3"/>
    </row>
    <row r="158" spans="1:8" x14ac:dyDescent="0.25">
      <c r="A158" s="19"/>
      <c r="B158" s="18"/>
      <c r="D158" s="18"/>
      <c r="F158" s="4"/>
      <c r="G158" s="3"/>
    </row>
    <row r="159" spans="1:8" x14ac:dyDescent="0.25">
      <c r="A159" s="4"/>
      <c r="D159" s="18"/>
      <c r="F159" s="5"/>
      <c r="G159" s="6"/>
    </row>
    <row r="160" spans="1:8" x14ac:dyDescent="0.25">
      <c r="A160" s="14"/>
      <c r="B160" s="5"/>
      <c r="C160" s="5"/>
      <c r="D160" s="5"/>
      <c r="F160" s="5"/>
      <c r="G160" s="5"/>
      <c r="H160" s="5"/>
    </row>
    <row r="161" spans="2:8" x14ac:dyDescent="0.25">
      <c r="C161" s="3"/>
      <c r="D161" s="3"/>
      <c r="F161" s="2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C167" s="3"/>
      <c r="D167" s="3"/>
      <c r="F167" s="9"/>
      <c r="G167" s="3"/>
      <c r="H167" s="18"/>
    </row>
    <row r="168" spans="2:8" x14ac:dyDescent="0.25"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B170" s="5"/>
      <c r="C170" s="3"/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  <row r="193" spans="6:8" x14ac:dyDescent="0.25">
      <c r="F193" s="9"/>
      <c r="G193" s="3"/>
      <c r="H193" s="18"/>
    </row>
  </sheetData>
  <phoneticPr fontId="3" type="noConversion"/>
  <conditionalFormatting sqref="C10">
    <cfRule type="containsText" dxfId="38" priority="3" operator="containsText" text="Frequenza cedola non accettabile">
      <formula>NOT(ISERROR(SEARCH("Frequenza cedola non accettabile",C10)))</formula>
    </cfRule>
  </conditionalFormatting>
  <conditionalFormatting sqref="C15:C16">
    <cfRule type="containsText" dxfId="37" priority="1" operator="containsText" text="DATA NON GESTIBILE">
      <formula>NOT(ISERROR(SEARCH("DATA NON GESTIBILE",C15)))</formula>
    </cfRule>
  </conditionalFormatting>
  <conditionalFormatting sqref="C21">
    <cfRule type="containsText" dxfId="36" priority="2" operator="containsText" text="Paese non presente in white list">
      <formula>NOT(ISERROR(SEARCH("Paese non presente in white list",C21)))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1E6A-0757-4B96-8406-77DF9C9C4DA9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MAIN!E4</f>
        <v>93.46</v>
      </c>
      <c r="C3" s="11" t="s">
        <v>19</v>
      </c>
      <c r="G3" s="25" t="str">
        <f>A26</f>
        <v>TIR netto</v>
      </c>
      <c r="H3" s="26">
        <f ca="1">B26</f>
        <v>2.1303668618202209E-2</v>
      </c>
    </row>
    <row r="4" spans="1:16" x14ac:dyDescent="0.25">
      <c r="A4" s="14" t="s">
        <v>3</v>
      </c>
      <c r="B4" s="29">
        <f>MAIN!F4</f>
        <v>2000</v>
      </c>
      <c r="C4" s="11" t="s">
        <v>20</v>
      </c>
    </row>
    <row r="5" spans="1:16" x14ac:dyDescent="0.25">
      <c r="A5" s="5" t="s">
        <v>2</v>
      </c>
      <c r="B5" s="1">
        <f>B3*B4/100</f>
        <v>1869.2</v>
      </c>
      <c r="C5" s="11" t="s">
        <v>7</v>
      </c>
    </row>
    <row r="6" spans="1:16" x14ac:dyDescent="0.25">
      <c r="A6" s="14" t="s">
        <v>4</v>
      </c>
      <c r="B6" s="30">
        <f>MAIN!G4</f>
        <v>0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MAIN!H4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0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0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0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MAIN!I4</f>
        <v>46053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MAIN!J4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3</v>
      </c>
      <c r="C16" s="11" t="s">
        <v>156</v>
      </c>
      <c r="D16" s="8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0</v>
      </c>
      <c r="D17" s="8"/>
      <c r="E17" s="8"/>
      <c r="J17" s="13"/>
      <c r="N17" s="5"/>
    </row>
    <row r="18" spans="1:16" x14ac:dyDescent="0.25">
      <c r="A18" s="5" t="s">
        <v>151</v>
      </c>
      <c r="B18" s="12" t="str">
        <f>IF(B10=0,"-",B17/B10)</f>
        <v>-</v>
      </c>
      <c r="D18" s="21"/>
      <c r="J18" s="13"/>
      <c r="N18" s="5"/>
    </row>
    <row r="19" spans="1:16" x14ac:dyDescent="0.25">
      <c r="A19" s="5" t="s">
        <v>13</v>
      </c>
      <c r="B19" s="29">
        <f>MAIN!K4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MAIN!L4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MAIN!M4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F23" s="4"/>
      <c r="G23" s="3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2.1303668618202209E-2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114.45000000000005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-1869.2</v>
      </c>
      <c r="E31" s="3"/>
      <c r="G31" s="5"/>
      <c r="H31" s="5"/>
      <c r="I31" s="5"/>
    </row>
    <row r="32" spans="1:16" x14ac:dyDescent="0.25">
      <c r="A32" s="4">
        <f ca="1">COUPNCD(B15,B13,B7)</f>
        <v>45322</v>
      </c>
      <c r="B32" s="1">
        <f t="shared" ref="B32:B46" ca="1" si="1">DATEDIF($B$15,A32,"d")</f>
        <v>298</v>
      </c>
      <c r="C32" s="3">
        <f t="shared" ca="1" si="0"/>
        <v>0.81643835616438354</v>
      </c>
      <c r="D32" s="3">
        <f ca="1">IF(A32=$B$13,$B$4-MAX(0,$B$4-$B$3*$B$4/100)*$B$22+$B$10*$B$23,IF(A32&gt;$B$13,0,$B$10*$B$23))</f>
        <v>0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45688</v>
      </c>
      <c r="B33" s="1">
        <f t="shared" ca="1" si="1"/>
        <v>664</v>
      </c>
      <c r="C33" s="3">
        <f t="shared" ca="1" si="0"/>
        <v>1.8191780821917809</v>
      </c>
      <c r="D33" s="3">
        <f t="shared" ref="D33:D96" ca="1" si="3">IF(A33=$B$13,$B$4-MAX(0,$B$4-$B$3*$B$4/100)*$B$22+$B$10*$B$23,IF(A33&gt;$B$13,0,$B$10*$B$23))</f>
        <v>0</v>
      </c>
      <c r="E33" s="3"/>
      <c r="G33" s="9"/>
      <c r="H33" s="3"/>
      <c r="I33" s="8"/>
    </row>
    <row r="34" spans="1:9" x14ac:dyDescent="0.25">
      <c r="A34" s="4">
        <f t="shared" ca="1" si="2"/>
        <v>46053</v>
      </c>
      <c r="B34" s="1">
        <f t="shared" ca="1" si="1"/>
        <v>1029</v>
      </c>
      <c r="C34" s="3">
        <f t="shared" ca="1" si="0"/>
        <v>2.8191780821917809</v>
      </c>
      <c r="D34" s="3">
        <f t="shared" ca="1" si="3"/>
        <v>1983.65</v>
      </c>
      <c r="E34" s="3"/>
      <c r="G34" s="9"/>
      <c r="H34" s="3"/>
      <c r="I34" s="8"/>
    </row>
    <row r="35" spans="1:9" x14ac:dyDescent="0.25">
      <c r="A35" s="4">
        <f t="shared" ca="1" si="2"/>
        <v>46418</v>
      </c>
      <c r="B35" s="1">
        <f t="shared" ca="1" si="1"/>
        <v>1394</v>
      </c>
      <c r="C35" s="3">
        <f t="shared" ca="1" si="0"/>
        <v>3.8191780821917809</v>
      </c>
      <c r="D35" s="3">
        <f t="shared" ca="1" si="3"/>
        <v>0</v>
      </c>
      <c r="E35" s="3"/>
      <c r="G35" s="9"/>
      <c r="H35" s="3"/>
      <c r="I35" s="8"/>
    </row>
    <row r="36" spans="1:9" x14ac:dyDescent="0.25">
      <c r="A36" s="4">
        <f t="shared" ca="1" si="2"/>
        <v>46783</v>
      </c>
      <c r="B36" s="1">
        <f t="shared" ca="1" si="1"/>
        <v>1759</v>
      </c>
      <c r="C36" s="3">
        <f t="shared" ca="1" si="0"/>
        <v>4.8191780821917805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47149</v>
      </c>
      <c r="B37" s="1">
        <f t="shared" ca="1" si="1"/>
        <v>2125</v>
      </c>
      <c r="C37" s="3">
        <f t="shared" ca="1" si="0"/>
        <v>5.8219178082191778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47514</v>
      </c>
      <c r="B38" s="1">
        <f t="shared" ca="1" si="1"/>
        <v>2490</v>
      </c>
      <c r="C38" s="3">
        <f t="shared" ca="1" si="0"/>
        <v>6.8219178082191778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47879</v>
      </c>
      <c r="B39" s="1">
        <f t="shared" ca="1" si="1"/>
        <v>2855</v>
      </c>
      <c r="C39" s="3">
        <f t="shared" ca="1" si="0"/>
        <v>7.8219178082191778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48244</v>
      </c>
      <c r="B40" s="1">
        <f t="shared" ca="1" si="1"/>
        <v>3220</v>
      </c>
      <c r="C40" s="3">
        <f t="shared" ca="1" si="0"/>
        <v>8.8219178082191778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48610</v>
      </c>
      <c r="B41" s="1">
        <f t="shared" ca="1" si="1"/>
        <v>3586</v>
      </c>
      <c r="C41" s="3">
        <f t="shared" ca="1" si="0"/>
        <v>9.8246575342465761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48975</v>
      </c>
      <c r="B42" s="1">
        <f t="shared" ca="1" si="1"/>
        <v>3951</v>
      </c>
      <c r="C42" s="3">
        <f t="shared" ca="1" si="0"/>
        <v>10.824657534246576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49340</v>
      </c>
      <c r="B43" s="1">
        <f t="shared" ca="1" si="1"/>
        <v>4316</v>
      </c>
      <c r="C43" s="3">
        <f t="shared" ca="1" si="0"/>
        <v>11.824657534246576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49705</v>
      </c>
      <c r="B44" s="1">
        <f t="shared" ca="1" si="1"/>
        <v>4681</v>
      </c>
      <c r="C44" s="3">
        <f t="shared" ca="1" si="0"/>
        <v>12.824657534246576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50071</v>
      </c>
      <c r="B45" s="1">
        <f t="shared" ca="1" si="1"/>
        <v>5047</v>
      </c>
      <c r="C45" s="3">
        <f t="shared" ca="1" si="0"/>
        <v>13.827397260273973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50436</v>
      </c>
      <c r="B46" s="1">
        <f t="shared" ca="1" si="1"/>
        <v>5412</v>
      </c>
      <c r="C46" s="3">
        <f t="shared" ca="1" si="0"/>
        <v>14.827397260273973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50801</v>
      </c>
      <c r="B47" s="1">
        <f t="shared" ref="B47:B110" ca="1" si="4">DATEDIF($B$15,A47,"d")</f>
        <v>5777</v>
      </c>
      <c r="C47" s="3">
        <f t="shared" ref="C47:C110" ca="1" si="5">B47/365</f>
        <v>15.827397260273973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51166</v>
      </c>
      <c r="B48" s="1">
        <f t="shared" ca="1" si="4"/>
        <v>6142</v>
      </c>
      <c r="C48" s="3">
        <f t="shared" ca="1" si="5"/>
        <v>16.827397260273973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51532</v>
      </c>
      <c r="B49" s="1">
        <f t="shared" ca="1" si="4"/>
        <v>6508</v>
      </c>
      <c r="C49" s="3">
        <f t="shared" ca="1" si="5"/>
        <v>17.830136986301369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51897</v>
      </c>
      <c r="B50" s="1">
        <f t="shared" ca="1" si="4"/>
        <v>6873</v>
      </c>
      <c r="C50" s="3">
        <f t="shared" ca="1" si="5"/>
        <v>18.830136986301369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52262</v>
      </c>
      <c r="B51" s="1">
        <f t="shared" ca="1" si="4"/>
        <v>7238</v>
      </c>
      <c r="C51" s="3">
        <f t="shared" ca="1" si="5"/>
        <v>19.830136986301369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52627</v>
      </c>
      <c r="B52" s="1">
        <f t="shared" ca="1" si="4"/>
        <v>7603</v>
      </c>
      <c r="C52" s="3">
        <f t="shared" ca="1" si="5"/>
        <v>20.830136986301369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52993</v>
      </c>
      <c r="B53" s="1">
        <f t="shared" ca="1" si="4"/>
        <v>7969</v>
      </c>
      <c r="C53" s="3">
        <f t="shared" ca="1" si="5"/>
        <v>21.832876712328765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53358</v>
      </c>
      <c r="B54" s="1">
        <f t="shared" ca="1" si="4"/>
        <v>8334</v>
      </c>
      <c r="C54" s="3">
        <f t="shared" ca="1" si="5"/>
        <v>22.832876712328765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53723</v>
      </c>
      <c r="B55" s="1">
        <f t="shared" ca="1" si="4"/>
        <v>8699</v>
      </c>
      <c r="C55" s="3">
        <f t="shared" ca="1" si="5"/>
        <v>23.832876712328765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54088</v>
      </c>
      <c r="B56" s="1">
        <f t="shared" ca="1" si="4"/>
        <v>9064</v>
      </c>
      <c r="C56" s="3">
        <f t="shared" ca="1" si="5"/>
        <v>24.832876712328765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54454</v>
      </c>
      <c r="B57" s="1">
        <f t="shared" ca="1" si="4"/>
        <v>9430</v>
      </c>
      <c r="C57" s="3">
        <f t="shared" ca="1" si="5"/>
        <v>25.835616438356166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54819</v>
      </c>
      <c r="B58" s="1">
        <f t="shared" ca="1" si="4"/>
        <v>9795</v>
      </c>
      <c r="C58" s="3">
        <f t="shared" ca="1" si="5"/>
        <v>26.835616438356166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55184</v>
      </c>
      <c r="B59" s="1">
        <f t="shared" ca="1" si="4"/>
        <v>10160</v>
      </c>
      <c r="C59" s="3">
        <f t="shared" ca="1" si="5"/>
        <v>27.835616438356166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55549</v>
      </c>
      <c r="B60" s="1">
        <f t="shared" ca="1" si="4"/>
        <v>10525</v>
      </c>
      <c r="C60" s="3">
        <f t="shared" ca="1" si="5"/>
        <v>28.835616438356166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55915</v>
      </c>
      <c r="B61" s="1">
        <f t="shared" ca="1" si="4"/>
        <v>10891</v>
      </c>
      <c r="C61" s="3">
        <f t="shared" ca="1" si="5"/>
        <v>29.838356164383562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56280</v>
      </c>
      <c r="B62" s="1">
        <f t="shared" ca="1" si="4"/>
        <v>11256</v>
      </c>
      <c r="C62" s="3">
        <f t="shared" ca="1" si="5"/>
        <v>30.838356164383562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56645</v>
      </c>
      <c r="B63" s="1">
        <f t="shared" ca="1" si="4"/>
        <v>11621</v>
      </c>
      <c r="C63" s="3">
        <f t="shared" ca="1" si="5"/>
        <v>31.838356164383562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57010</v>
      </c>
      <c r="B64" s="1">
        <f t="shared" ca="1" si="4"/>
        <v>11986</v>
      </c>
      <c r="C64" s="3">
        <f t="shared" ca="1" si="5"/>
        <v>32.838356164383562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57376</v>
      </c>
      <c r="B65" s="1">
        <f t="shared" ca="1" si="4"/>
        <v>12352</v>
      </c>
      <c r="C65" s="3">
        <f t="shared" ca="1" si="5"/>
        <v>33.841095890410962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57741</v>
      </c>
      <c r="B66" s="1">
        <f t="shared" ca="1" si="4"/>
        <v>12717</v>
      </c>
      <c r="C66" s="3">
        <f t="shared" ca="1" si="5"/>
        <v>34.841095890410962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58106</v>
      </c>
      <c r="B67" s="1">
        <f t="shared" ca="1" si="4"/>
        <v>13082</v>
      </c>
      <c r="C67" s="3">
        <f t="shared" ca="1" si="5"/>
        <v>35.841095890410962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58471</v>
      </c>
      <c r="B68" s="1">
        <f t="shared" ca="1" si="4"/>
        <v>13447</v>
      </c>
      <c r="C68" s="3">
        <f t="shared" ca="1" si="5"/>
        <v>36.841095890410962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58837</v>
      </c>
      <c r="B69" s="1">
        <f t="shared" ca="1" si="4"/>
        <v>13813</v>
      </c>
      <c r="C69" s="3">
        <f t="shared" ca="1" si="5"/>
        <v>37.843835616438355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59202</v>
      </c>
      <c r="B70" s="1">
        <f t="shared" ca="1" si="4"/>
        <v>14178</v>
      </c>
      <c r="C70" s="3">
        <f t="shared" ca="1" si="5"/>
        <v>38.843835616438355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59567</v>
      </c>
      <c r="B71" s="1">
        <f t="shared" ca="1" si="4"/>
        <v>14543</v>
      </c>
      <c r="C71" s="3">
        <f t="shared" ca="1" si="5"/>
        <v>39.843835616438355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59932</v>
      </c>
      <c r="B72" s="1">
        <f t="shared" ca="1" si="4"/>
        <v>14908</v>
      </c>
      <c r="C72" s="3">
        <f t="shared" ca="1" si="5"/>
        <v>40.843835616438355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60298</v>
      </c>
      <c r="B73" s="1">
        <f t="shared" ca="1" si="4"/>
        <v>15274</v>
      </c>
      <c r="C73" s="3">
        <f t="shared" ca="1" si="5"/>
        <v>41.846575342465755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60663</v>
      </c>
      <c r="B74" s="1">
        <f t="shared" ca="1" si="4"/>
        <v>15639</v>
      </c>
      <c r="C74" s="3">
        <f t="shared" ca="1" si="5"/>
        <v>42.846575342465755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61028</v>
      </c>
      <c r="B75" s="1">
        <f t="shared" ca="1" si="4"/>
        <v>16004</v>
      </c>
      <c r="C75" s="3">
        <f t="shared" ca="1" si="5"/>
        <v>43.846575342465755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61393</v>
      </c>
      <c r="B76" s="1">
        <f t="shared" ca="1" si="4"/>
        <v>16369</v>
      </c>
      <c r="C76" s="3">
        <f t="shared" ca="1" si="5"/>
        <v>44.846575342465755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61759</v>
      </c>
      <c r="B77" s="1">
        <f t="shared" ca="1" si="4"/>
        <v>16735</v>
      </c>
      <c r="C77" s="3">
        <f t="shared" ca="1" si="5"/>
        <v>45.849315068493148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62124</v>
      </c>
      <c r="B78" s="1">
        <f t="shared" ca="1" si="4"/>
        <v>17100</v>
      </c>
      <c r="C78" s="3">
        <f t="shared" ca="1" si="5"/>
        <v>46.849315068493148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62489</v>
      </c>
      <c r="B79" s="1">
        <f t="shared" ca="1" si="4"/>
        <v>17465</v>
      </c>
      <c r="C79" s="3">
        <f t="shared" ca="1" si="5"/>
        <v>47.849315068493148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62854</v>
      </c>
      <c r="B80" s="1">
        <f t="shared" ca="1" si="4"/>
        <v>17830</v>
      </c>
      <c r="C80" s="3">
        <f t="shared" ca="1" si="5"/>
        <v>48.849315068493148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63220</v>
      </c>
      <c r="B81" s="1">
        <f t="shared" ca="1" si="4"/>
        <v>18196</v>
      </c>
      <c r="C81" s="3">
        <f t="shared" ca="1" si="5"/>
        <v>49.852054794520548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63585</v>
      </c>
      <c r="B82" s="1">
        <f t="shared" ca="1" si="4"/>
        <v>18561</v>
      </c>
      <c r="C82" s="3">
        <f t="shared" ca="1" si="5"/>
        <v>50.852054794520548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63950</v>
      </c>
      <c r="B83" s="1">
        <f t="shared" ca="1" si="4"/>
        <v>18926</v>
      </c>
      <c r="C83" s="3">
        <f t="shared" ca="1" si="5"/>
        <v>51.852054794520548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64315</v>
      </c>
      <c r="B84" s="1">
        <f t="shared" ca="1" si="4"/>
        <v>19291</v>
      </c>
      <c r="C84" s="3">
        <f t="shared" ca="1" si="5"/>
        <v>52.852054794520548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64681</v>
      </c>
      <c r="B85" s="1">
        <f t="shared" ca="1" si="4"/>
        <v>19657</v>
      </c>
      <c r="C85" s="3">
        <f t="shared" ca="1" si="5"/>
        <v>53.854794520547948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65046</v>
      </c>
      <c r="B86" s="1">
        <f t="shared" ca="1" si="4"/>
        <v>20022</v>
      </c>
      <c r="C86" s="3">
        <f t="shared" ca="1" si="5"/>
        <v>54.854794520547948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65411</v>
      </c>
      <c r="B87" s="1">
        <f t="shared" ca="1" si="4"/>
        <v>20387</v>
      </c>
      <c r="C87" s="3">
        <f t="shared" ca="1" si="5"/>
        <v>55.854794520547948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65776</v>
      </c>
      <c r="B88" s="1">
        <f t="shared" ca="1" si="4"/>
        <v>20752</v>
      </c>
      <c r="C88" s="3">
        <f t="shared" ca="1" si="5"/>
        <v>56.854794520547948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66142</v>
      </c>
      <c r="B89" s="1">
        <f t="shared" ca="1" si="4"/>
        <v>21118</v>
      </c>
      <c r="C89" s="3">
        <f t="shared" ca="1" si="5"/>
        <v>57.857534246575341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66507</v>
      </c>
      <c r="B90" s="1">
        <f t="shared" ca="1" si="4"/>
        <v>21483</v>
      </c>
      <c r="C90" s="3">
        <f t="shared" ca="1" si="5"/>
        <v>58.857534246575341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66872</v>
      </c>
      <c r="B91" s="1">
        <f t="shared" ca="1" si="4"/>
        <v>21848</v>
      </c>
      <c r="C91" s="3">
        <f t="shared" ca="1" si="5"/>
        <v>59.857534246575341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67237</v>
      </c>
      <c r="B92" s="1">
        <f t="shared" ca="1" si="4"/>
        <v>22213</v>
      </c>
      <c r="C92" s="3">
        <f t="shared" ca="1" si="5"/>
        <v>60.857534246575341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67603</v>
      </c>
      <c r="B93" s="1">
        <f t="shared" ca="1" si="4"/>
        <v>22579</v>
      </c>
      <c r="C93" s="3">
        <f t="shared" ca="1" si="5"/>
        <v>61.860273972602741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67968</v>
      </c>
      <c r="B94" s="1">
        <f t="shared" ca="1" si="4"/>
        <v>22944</v>
      </c>
      <c r="C94" s="3">
        <f t="shared" ca="1" si="5"/>
        <v>62.860273972602741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68333</v>
      </c>
      <c r="B95" s="1">
        <f t="shared" ca="1" si="4"/>
        <v>23309</v>
      </c>
      <c r="C95" s="3">
        <f t="shared" ca="1" si="5"/>
        <v>63.860273972602741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68698</v>
      </c>
      <c r="B96" s="1">
        <f t="shared" ca="1" si="4"/>
        <v>23674</v>
      </c>
      <c r="C96" s="3">
        <f t="shared" ca="1" si="5"/>
        <v>64.860273972602741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69064</v>
      </c>
      <c r="B97" s="1">
        <f t="shared" ca="1" si="4"/>
        <v>24040</v>
      </c>
      <c r="C97" s="3">
        <f t="shared" ca="1" si="5"/>
        <v>65.863013698630141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69429</v>
      </c>
      <c r="B98" s="1">
        <f t="shared" ca="1" si="4"/>
        <v>24405</v>
      </c>
      <c r="C98" s="3">
        <f t="shared" ca="1" si="5"/>
        <v>66.863013698630141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69794</v>
      </c>
      <c r="B99" s="1">
        <f t="shared" ca="1" si="4"/>
        <v>24770</v>
      </c>
      <c r="C99" s="3">
        <f t="shared" ca="1" si="5"/>
        <v>67.863013698630141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70159</v>
      </c>
      <c r="B100" s="1">
        <f t="shared" ca="1" si="4"/>
        <v>25135</v>
      </c>
      <c r="C100" s="3">
        <f t="shared" ca="1" si="5"/>
        <v>68.863013698630141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70525</v>
      </c>
      <c r="B101" s="1">
        <f t="shared" ca="1" si="4"/>
        <v>25501</v>
      </c>
      <c r="C101" s="3">
        <f t="shared" ca="1" si="5"/>
        <v>69.865753424657541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70890</v>
      </c>
      <c r="B102" s="1">
        <f t="shared" ca="1" si="4"/>
        <v>25866</v>
      </c>
      <c r="C102" s="3">
        <f t="shared" ca="1" si="5"/>
        <v>70.865753424657541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71255</v>
      </c>
      <c r="B103" s="1">
        <f t="shared" ca="1" si="4"/>
        <v>26231</v>
      </c>
      <c r="C103" s="3">
        <f t="shared" ca="1" si="5"/>
        <v>71.865753424657541</v>
      </c>
      <c r="D103" s="3">
        <f t="shared" ca="1" si="7"/>
        <v>0</v>
      </c>
      <c r="E103" s="3"/>
    </row>
    <row r="104" spans="1:8" x14ac:dyDescent="0.25">
      <c r="A104" s="4">
        <f t="shared" ca="1" si="6"/>
        <v>71620</v>
      </c>
      <c r="B104" s="1">
        <f t="shared" ca="1" si="4"/>
        <v>26596</v>
      </c>
      <c r="C104" s="3">
        <f t="shared" ca="1" si="5"/>
        <v>72.865753424657541</v>
      </c>
      <c r="D104" s="3">
        <f t="shared" ca="1" si="7"/>
        <v>0</v>
      </c>
      <c r="E104" s="3"/>
    </row>
    <row r="105" spans="1:8" x14ac:dyDescent="0.25">
      <c r="A105" s="4">
        <f t="shared" ca="1" si="6"/>
        <v>71986</v>
      </c>
      <c r="B105" s="1">
        <f t="shared" ca="1" si="4"/>
        <v>26962</v>
      </c>
      <c r="C105" s="3">
        <f t="shared" ca="1" si="5"/>
        <v>73.868493150684927</v>
      </c>
      <c r="D105" s="3">
        <f t="shared" ca="1" si="7"/>
        <v>0</v>
      </c>
      <c r="E105" s="3"/>
    </row>
    <row r="106" spans="1:8" x14ac:dyDescent="0.25">
      <c r="A106" s="4">
        <f t="shared" ca="1" si="6"/>
        <v>72351</v>
      </c>
      <c r="B106" s="1">
        <f t="shared" ca="1" si="4"/>
        <v>27327</v>
      </c>
      <c r="C106" s="3">
        <f t="shared" ca="1" si="5"/>
        <v>74.868493150684927</v>
      </c>
      <c r="D106" s="3">
        <f t="shared" ca="1" si="7"/>
        <v>0</v>
      </c>
      <c r="E106" s="3"/>
    </row>
    <row r="107" spans="1:8" x14ac:dyDescent="0.25">
      <c r="A107" s="4">
        <f t="shared" ca="1" si="6"/>
        <v>72716</v>
      </c>
      <c r="B107" s="1">
        <f t="shared" ca="1" si="4"/>
        <v>27692</v>
      </c>
      <c r="C107" s="3">
        <f t="shared" ca="1" si="5"/>
        <v>75.868493150684927</v>
      </c>
      <c r="D107" s="3">
        <f t="shared" ca="1" si="7"/>
        <v>0</v>
      </c>
      <c r="E107" s="3"/>
    </row>
    <row r="108" spans="1:8" x14ac:dyDescent="0.25">
      <c r="A108" s="4">
        <f t="shared" ca="1" si="6"/>
        <v>73081</v>
      </c>
      <c r="B108" s="1">
        <f t="shared" ca="1" si="4"/>
        <v>28057</v>
      </c>
      <c r="C108" s="3">
        <f t="shared" ca="1" si="5"/>
        <v>76.868493150684927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73446</v>
      </c>
      <c r="B109" s="1">
        <f t="shared" ca="1" si="4"/>
        <v>28422</v>
      </c>
      <c r="C109" s="3">
        <f t="shared" ca="1" si="5"/>
        <v>77.868493150684927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73811</v>
      </c>
      <c r="B110" s="1">
        <f t="shared" ca="1" si="4"/>
        <v>28787</v>
      </c>
      <c r="C110" s="3">
        <f t="shared" ca="1" si="5"/>
        <v>78.868493150684927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74176</v>
      </c>
      <c r="B111" s="1">
        <f t="shared" ref="B111:B154" ca="1" si="8">DATEDIF($B$15,A111,"d")</f>
        <v>29152</v>
      </c>
      <c r="C111" s="3">
        <f t="shared" ref="C111:C154" ca="1" si="9">B111/365</f>
        <v>79.868493150684927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74541</v>
      </c>
      <c r="B112" s="1">
        <f t="shared" ca="1" si="8"/>
        <v>29517</v>
      </c>
      <c r="C112" s="3">
        <f t="shared" ca="1" si="9"/>
        <v>80.868493150684927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74907</v>
      </c>
      <c r="B113" s="1">
        <f t="shared" ca="1" si="8"/>
        <v>29883</v>
      </c>
      <c r="C113" s="3">
        <f t="shared" ca="1" si="9"/>
        <v>81.871232876712327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75272</v>
      </c>
      <c r="B114" s="1">
        <f t="shared" ca="1" si="8"/>
        <v>30248</v>
      </c>
      <c r="C114" s="3">
        <f t="shared" ca="1" si="9"/>
        <v>82.871232876712327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75637</v>
      </c>
      <c r="B115" s="1">
        <f t="shared" ca="1" si="8"/>
        <v>30613</v>
      </c>
      <c r="C115" s="3">
        <f t="shared" ca="1" si="9"/>
        <v>83.871232876712327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76002</v>
      </c>
      <c r="B116" s="1">
        <f t="shared" ca="1" si="8"/>
        <v>30978</v>
      </c>
      <c r="C116" s="3">
        <f t="shared" ca="1" si="9"/>
        <v>84.871232876712327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76368</v>
      </c>
      <c r="B117" s="1">
        <f t="shared" ca="1" si="8"/>
        <v>31344</v>
      </c>
      <c r="C117" s="3">
        <f t="shared" ca="1" si="9"/>
        <v>85.873972602739727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76733</v>
      </c>
      <c r="B118" s="1">
        <f t="shared" ca="1" si="8"/>
        <v>31709</v>
      </c>
      <c r="C118" s="3">
        <f t="shared" ca="1" si="9"/>
        <v>86.873972602739727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77098</v>
      </c>
      <c r="B119" s="1">
        <f t="shared" ca="1" si="8"/>
        <v>32074</v>
      </c>
      <c r="C119" s="3">
        <f t="shared" ca="1" si="9"/>
        <v>87.873972602739727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77463</v>
      </c>
      <c r="B120" s="1">
        <f t="shared" ca="1" si="8"/>
        <v>32439</v>
      </c>
      <c r="C120" s="3">
        <f t="shared" ca="1" si="9"/>
        <v>88.873972602739727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77829</v>
      </c>
      <c r="B121" s="1">
        <f t="shared" ca="1" si="8"/>
        <v>32805</v>
      </c>
      <c r="C121" s="3">
        <f t="shared" ca="1" si="9"/>
        <v>89.876712328767127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78194</v>
      </c>
      <c r="B122" s="1">
        <f t="shared" ca="1" si="8"/>
        <v>33170</v>
      </c>
      <c r="C122" s="3">
        <f t="shared" ca="1" si="9"/>
        <v>90.876712328767127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78559</v>
      </c>
      <c r="B123" s="1">
        <f t="shared" ca="1" si="8"/>
        <v>33535</v>
      </c>
      <c r="C123" s="3">
        <f t="shared" ca="1" si="9"/>
        <v>91.876712328767127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78924</v>
      </c>
      <c r="B124" s="1">
        <f t="shared" ca="1" si="8"/>
        <v>33900</v>
      </c>
      <c r="C124" s="3">
        <f t="shared" ca="1" si="9"/>
        <v>92.876712328767127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79290</v>
      </c>
      <c r="B125" s="1">
        <f t="shared" ca="1" si="8"/>
        <v>34266</v>
      </c>
      <c r="C125" s="3">
        <f t="shared" ca="1" si="9"/>
        <v>93.879452054794527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79655</v>
      </c>
      <c r="B126" s="1">
        <f t="shared" ca="1" si="8"/>
        <v>34631</v>
      </c>
      <c r="C126" s="3">
        <f t="shared" ca="1" si="9"/>
        <v>94.879452054794527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80020</v>
      </c>
      <c r="B127" s="1">
        <f t="shared" ca="1" si="8"/>
        <v>34996</v>
      </c>
      <c r="C127" s="3">
        <f t="shared" ca="1" si="9"/>
        <v>95.879452054794527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80385</v>
      </c>
      <c r="B128" s="1">
        <f t="shared" ca="1" si="8"/>
        <v>35361</v>
      </c>
      <c r="C128" s="3">
        <f t="shared" ca="1" si="9"/>
        <v>96.879452054794527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80751</v>
      </c>
      <c r="B129" s="1">
        <f t="shared" ca="1" si="8"/>
        <v>35727</v>
      </c>
      <c r="C129" s="3">
        <f t="shared" ca="1" si="9"/>
        <v>97.882191780821913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81116</v>
      </c>
      <c r="B130" s="1">
        <f t="shared" ca="1" si="8"/>
        <v>36092</v>
      </c>
      <c r="C130" s="3">
        <f t="shared" ca="1" si="9"/>
        <v>98.882191780821913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81481</v>
      </c>
      <c r="B131" s="1">
        <f t="shared" ca="1" si="8"/>
        <v>36457</v>
      </c>
      <c r="C131" s="3">
        <f t="shared" ca="1" si="9"/>
        <v>99.882191780821913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81846</v>
      </c>
      <c r="B132" s="1">
        <f t="shared" ca="1" si="8"/>
        <v>36822</v>
      </c>
      <c r="C132" s="3">
        <f t="shared" ca="1" si="9"/>
        <v>100.88219178082191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82212</v>
      </c>
      <c r="B133" s="1">
        <f t="shared" ca="1" si="8"/>
        <v>37188</v>
      </c>
      <c r="C133" s="3">
        <f t="shared" ca="1" si="9"/>
        <v>101.88493150684931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82577</v>
      </c>
      <c r="B134" s="1">
        <f t="shared" ca="1" si="8"/>
        <v>37553</v>
      </c>
      <c r="C134" s="3">
        <f t="shared" ca="1" si="9"/>
        <v>102.88493150684931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82942</v>
      </c>
      <c r="B135" s="1">
        <f t="shared" ca="1" si="8"/>
        <v>37918</v>
      </c>
      <c r="C135" s="3">
        <f t="shared" ca="1" si="9"/>
        <v>103.88493150684931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83307</v>
      </c>
      <c r="B136" s="1">
        <f t="shared" ca="1" si="8"/>
        <v>38283</v>
      </c>
      <c r="C136" s="3">
        <f t="shared" ca="1" si="9"/>
        <v>104.88493150684931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83673</v>
      </c>
      <c r="B137" s="1">
        <f t="shared" ca="1" si="8"/>
        <v>38649</v>
      </c>
      <c r="C137" s="3">
        <f t="shared" ca="1" si="9"/>
        <v>105.88767123287671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84038</v>
      </c>
      <c r="B138" s="1">
        <f t="shared" ca="1" si="8"/>
        <v>39014</v>
      </c>
      <c r="C138" s="3">
        <f t="shared" ca="1" si="9"/>
        <v>106.88767123287671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84403</v>
      </c>
      <c r="B139" s="1">
        <f t="shared" ca="1" si="8"/>
        <v>39379</v>
      </c>
      <c r="C139" s="3">
        <f t="shared" ca="1" si="9"/>
        <v>107.88767123287671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84768</v>
      </c>
      <c r="B140" s="1">
        <f t="shared" ca="1" si="8"/>
        <v>39744</v>
      </c>
      <c r="C140" s="3">
        <f t="shared" ca="1" si="9"/>
        <v>108.88767123287671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85134</v>
      </c>
      <c r="B141" s="1">
        <f t="shared" ca="1" si="8"/>
        <v>40110</v>
      </c>
      <c r="C141" s="3">
        <f t="shared" ca="1" si="9"/>
        <v>109.89041095890411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85499</v>
      </c>
      <c r="B142" s="1">
        <f t="shared" ca="1" si="8"/>
        <v>40475</v>
      </c>
      <c r="C142" s="3">
        <f t="shared" ca="1" si="9"/>
        <v>110.89041095890411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85864</v>
      </c>
      <c r="B143" s="1">
        <f t="shared" ca="1" si="8"/>
        <v>40840</v>
      </c>
      <c r="C143" s="3">
        <f t="shared" ca="1" si="9"/>
        <v>111.89041095890411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86229</v>
      </c>
      <c r="B144" s="1">
        <f t="shared" ca="1" si="8"/>
        <v>41205</v>
      </c>
      <c r="C144" s="3">
        <f t="shared" ca="1" si="9"/>
        <v>112.89041095890411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86595</v>
      </c>
      <c r="B145" s="1">
        <f t="shared" ca="1" si="8"/>
        <v>41571</v>
      </c>
      <c r="C145" s="3">
        <f t="shared" ca="1" si="9"/>
        <v>113.89315068493151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86960</v>
      </c>
      <c r="B146" s="1">
        <f t="shared" ca="1" si="8"/>
        <v>41936</v>
      </c>
      <c r="C146" s="3">
        <f t="shared" ca="1" si="9"/>
        <v>114.89315068493151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87325</v>
      </c>
      <c r="B147" s="1">
        <f t="shared" ca="1" si="8"/>
        <v>42301</v>
      </c>
      <c r="C147" s="3">
        <f t="shared" ca="1" si="9"/>
        <v>115.89315068493151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87690</v>
      </c>
      <c r="B148" s="1">
        <f t="shared" ca="1" si="8"/>
        <v>42666</v>
      </c>
      <c r="C148" s="3">
        <f t="shared" ca="1" si="9"/>
        <v>116.89315068493151</v>
      </c>
      <c r="D148" s="3">
        <f t="shared" ca="1" si="7"/>
        <v>0</v>
      </c>
      <c r="E148" s="3"/>
    </row>
    <row r="149" spans="1:8" x14ac:dyDescent="0.25">
      <c r="A149" s="4">
        <f t="shared" ca="1" si="6"/>
        <v>88056</v>
      </c>
      <c r="B149" s="1">
        <f t="shared" ca="1" si="8"/>
        <v>43032</v>
      </c>
      <c r="C149" s="3">
        <f t="shared" ca="1" si="9"/>
        <v>117.8958904109589</v>
      </c>
      <c r="D149" s="3">
        <f t="shared" ca="1" si="7"/>
        <v>0</v>
      </c>
      <c r="E149" s="3"/>
    </row>
    <row r="150" spans="1:8" x14ac:dyDescent="0.25">
      <c r="A150" s="4">
        <f t="shared" ca="1" si="6"/>
        <v>88421</v>
      </c>
      <c r="B150" s="1">
        <f t="shared" ca="1" si="8"/>
        <v>43397</v>
      </c>
      <c r="C150" s="3">
        <f t="shared" ca="1" si="9"/>
        <v>118.8958904109589</v>
      </c>
      <c r="D150" s="3">
        <f t="shared" ca="1" si="7"/>
        <v>0</v>
      </c>
      <c r="E150" s="3"/>
    </row>
    <row r="151" spans="1:8" x14ac:dyDescent="0.25">
      <c r="A151" s="4">
        <f t="shared" ca="1" si="6"/>
        <v>88786</v>
      </c>
      <c r="B151" s="1">
        <f t="shared" ca="1" si="8"/>
        <v>43762</v>
      </c>
      <c r="C151" s="3">
        <f t="shared" ca="1" si="9"/>
        <v>119.8958904109589</v>
      </c>
      <c r="D151" s="3">
        <f t="shared" ca="1" si="7"/>
        <v>0</v>
      </c>
      <c r="E151" s="3"/>
    </row>
    <row r="152" spans="1:8" x14ac:dyDescent="0.25">
      <c r="A152" s="4">
        <f t="shared" ca="1" si="6"/>
        <v>89151</v>
      </c>
      <c r="B152" s="1">
        <f t="shared" ca="1" si="8"/>
        <v>44127</v>
      </c>
      <c r="C152" s="3">
        <f t="shared" ca="1" si="9"/>
        <v>120.8958904109589</v>
      </c>
      <c r="D152" s="3">
        <f t="shared" ca="1" si="7"/>
        <v>0</v>
      </c>
      <c r="E152" s="3"/>
    </row>
    <row r="153" spans="1:8" x14ac:dyDescent="0.25">
      <c r="A153" s="4">
        <f t="shared" ca="1" si="6"/>
        <v>89517</v>
      </c>
      <c r="B153" s="1">
        <f t="shared" ca="1" si="8"/>
        <v>44493</v>
      </c>
      <c r="C153" s="3">
        <f t="shared" ca="1" si="9"/>
        <v>121.8986301369863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89882</v>
      </c>
      <c r="B154" s="1">
        <f t="shared" ca="1" si="8"/>
        <v>44858</v>
      </c>
      <c r="C154" s="3">
        <f t="shared" ca="1" si="9"/>
        <v>122.8986301369863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35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34" priority="2" operator="containsText" text="DATA NON GESTIBILE">
      <formula>NOT(ISERROR(SEARCH("DATA NON GESTIBILE",C15)))</formula>
    </cfRule>
  </conditionalFormatting>
  <conditionalFormatting sqref="C22 C24">
    <cfRule type="containsText" dxfId="33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F70E-E96A-4B2D-89F0-60AFB682394B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MAIN!E5</f>
        <v>94.81</v>
      </c>
      <c r="C3" s="11" t="s">
        <v>19</v>
      </c>
      <c r="G3" s="25" t="str">
        <f>A26</f>
        <v>TIR netto</v>
      </c>
      <c r="H3" s="26">
        <f ca="1">B26</f>
        <v>2.2021016478538519E-2</v>
      </c>
    </row>
    <row r="4" spans="1:16" x14ac:dyDescent="0.25">
      <c r="A4" s="14" t="s">
        <v>3</v>
      </c>
      <c r="B4" s="29">
        <f>MAIN!F5</f>
        <v>2000</v>
      </c>
      <c r="C4" s="11" t="s">
        <v>20</v>
      </c>
    </row>
    <row r="5" spans="1:16" x14ac:dyDescent="0.25">
      <c r="A5" s="5" t="s">
        <v>2</v>
      </c>
      <c r="B5" s="1">
        <f>B3*B4/100</f>
        <v>1896.2</v>
      </c>
      <c r="C5" s="11" t="s">
        <v>7</v>
      </c>
    </row>
    <row r="6" spans="1:16" x14ac:dyDescent="0.25">
      <c r="A6" s="14" t="s">
        <v>4</v>
      </c>
      <c r="B6" s="30">
        <f>MAIN!G5</f>
        <v>0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MAIN!H5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0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0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0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MAIN!I5</f>
        <v>45808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MAIN!J5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2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0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 t="str">
        <f>IF(B10=0,"-",B17/B10)</f>
        <v>-</v>
      </c>
      <c r="D18" s="21"/>
      <c r="J18" s="13"/>
      <c r="N18" s="5"/>
    </row>
    <row r="19" spans="1:16" x14ac:dyDescent="0.25">
      <c r="A19" s="5" t="s">
        <v>13</v>
      </c>
      <c r="B19" s="29">
        <f>MAIN!K5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MAIN!L5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MAIN!M5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2.2021016478538519E-2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90.825000000000045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-1896.2</v>
      </c>
      <c r="E31" s="3"/>
      <c r="G31" s="5"/>
      <c r="H31" s="5"/>
      <c r="I31" s="5"/>
    </row>
    <row r="32" spans="1:16" x14ac:dyDescent="0.25">
      <c r="A32" s="4">
        <f ca="1">COUPNCD(B15,B13,B7)</f>
        <v>45077</v>
      </c>
      <c r="B32" s="1">
        <f t="shared" ref="B32:B46" ca="1" si="1">DATEDIF($B$15,A32,"d")</f>
        <v>53</v>
      </c>
      <c r="C32" s="3">
        <f t="shared" ca="1" si="0"/>
        <v>0.14520547945205478</v>
      </c>
      <c r="D32" s="3">
        <f ca="1">IF(A32=$B$13,$B$4-MAX(0,$B$4-$B$3*$B$4/100)*$B$22+$B$10*$B$23,IF(A32&gt;$B$13,0,$B$10*$B$23))</f>
        <v>0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45443</v>
      </c>
      <c r="B33" s="1">
        <f t="shared" ca="1" si="1"/>
        <v>419</v>
      </c>
      <c r="C33" s="3">
        <f t="shared" ca="1" si="0"/>
        <v>1.1479452054794521</v>
      </c>
      <c r="D33" s="3">
        <f t="shared" ref="D33:D96" ca="1" si="3">IF(A33=$B$13,$B$4-MAX(0,$B$4-$B$3*$B$4/100)*$B$22+$B$10*$B$23,IF(A33&gt;$B$13,0,$B$10*$B$23))</f>
        <v>0</v>
      </c>
      <c r="E33" s="3"/>
      <c r="G33" s="9"/>
      <c r="H33" s="3"/>
      <c r="I33" s="8"/>
    </row>
    <row r="34" spans="1:9" x14ac:dyDescent="0.25">
      <c r="A34" s="4">
        <f t="shared" ca="1" si="2"/>
        <v>45808</v>
      </c>
      <c r="B34" s="1">
        <f t="shared" ca="1" si="1"/>
        <v>784</v>
      </c>
      <c r="C34" s="3">
        <f t="shared" ca="1" si="0"/>
        <v>2.1479452054794521</v>
      </c>
      <c r="D34" s="3">
        <f t="shared" ca="1" si="3"/>
        <v>1987.0250000000001</v>
      </c>
      <c r="E34" s="3"/>
      <c r="G34" s="9"/>
      <c r="H34" s="3"/>
      <c r="I34" s="8"/>
    </row>
    <row r="35" spans="1:9" x14ac:dyDescent="0.25">
      <c r="A35" s="4">
        <f t="shared" ca="1" si="2"/>
        <v>46173</v>
      </c>
      <c r="B35" s="1">
        <f t="shared" ca="1" si="1"/>
        <v>1149</v>
      </c>
      <c r="C35" s="3">
        <f t="shared" ca="1" si="0"/>
        <v>3.1479452054794521</v>
      </c>
      <c r="D35" s="3">
        <f t="shared" ca="1" si="3"/>
        <v>0</v>
      </c>
      <c r="E35" s="3"/>
      <c r="G35" s="9"/>
      <c r="H35" s="3"/>
      <c r="I35" s="8"/>
    </row>
    <row r="36" spans="1:9" x14ac:dyDescent="0.25">
      <c r="A36" s="4">
        <f t="shared" ca="1" si="2"/>
        <v>46538</v>
      </c>
      <c r="B36" s="1">
        <f t="shared" ca="1" si="1"/>
        <v>1514</v>
      </c>
      <c r="C36" s="3">
        <f t="shared" ca="1" si="0"/>
        <v>4.1479452054794521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46904</v>
      </c>
      <c r="B37" s="1">
        <f t="shared" ca="1" si="1"/>
        <v>1880</v>
      </c>
      <c r="C37" s="3">
        <f t="shared" ca="1" si="0"/>
        <v>5.1506849315068495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47269</v>
      </c>
      <c r="B38" s="1">
        <f t="shared" ca="1" si="1"/>
        <v>2245</v>
      </c>
      <c r="C38" s="3">
        <f t="shared" ca="1" si="0"/>
        <v>6.1506849315068495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47634</v>
      </c>
      <c r="B39" s="1">
        <f t="shared" ca="1" si="1"/>
        <v>2610</v>
      </c>
      <c r="C39" s="3">
        <f t="shared" ca="1" si="0"/>
        <v>7.1506849315068495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47999</v>
      </c>
      <c r="B40" s="1">
        <f t="shared" ca="1" si="1"/>
        <v>2975</v>
      </c>
      <c r="C40" s="3">
        <f t="shared" ca="1" si="0"/>
        <v>8.1506849315068486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48365</v>
      </c>
      <c r="B41" s="1">
        <f t="shared" ca="1" si="1"/>
        <v>3341</v>
      </c>
      <c r="C41" s="3">
        <f t="shared" ca="1" si="0"/>
        <v>9.1534246575342468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48730</v>
      </c>
      <c r="B42" s="1">
        <f t="shared" ca="1" si="1"/>
        <v>3706</v>
      </c>
      <c r="C42" s="3">
        <f t="shared" ca="1" si="0"/>
        <v>10.153424657534247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49095</v>
      </c>
      <c r="B43" s="1">
        <f t="shared" ca="1" si="1"/>
        <v>4071</v>
      </c>
      <c r="C43" s="3">
        <f t="shared" ca="1" si="0"/>
        <v>11.153424657534247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49460</v>
      </c>
      <c r="B44" s="1">
        <f t="shared" ca="1" si="1"/>
        <v>4436</v>
      </c>
      <c r="C44" s="3">
        <f t="shared" ca="1" si="0"/>
        <v>12.153424657534247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49826</v>
      </c>
      <c r="B45" s="1">
        <f t="shared" ca="1" si="1"/>
        <v>4802</v>
      </c>
      <c r="C45" s="3">
        <f t="shared" ca="1" si="0"/>
        <v>13.156164383561643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50191</v>
      </c>
      <c r="B46" s="1">
        <f t="shared" ca="1" si="1"/>
        <v>5167</v>
      </c>
      <c r="C46" s="3">
        <f t="shared" ca="1" si="0"/>
        <v>14.156164383561643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50556</v>
      </c>
      <c r="B47" s="1">
        <f t="shared" ref="B47:B110" ca="1" si="4">DATEDIF($B$15,A47,"d")</f>
        <v>5532</v>
      </c>
      <c r="C47" s="3">
        <f t="shared" ref="C47:C110" ca="1" si="5">B47/365</f>
        <v>15.156164383561643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50921</v>
      </c>
      <c r="B48" s="1">
        <f t="shared" ca="1" si="4"/>
        <v>5897</v>
      </c>
      <c r="C48" s="3">
        <f t="shared" ca="1" si="5"/>
        <v>16.156164383561645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51287</v>
      </c>
      <c r="B49" s="1">
        <f t="shared" ca="1" si="4"/>
        <v>6263</v>
      </c>
      <c r="C49" s="3">
        <f t="shared" ca="1" si="5"/>
        <v>17.158904109589042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51652</v>
      </c>
      <c r="B50" s="1">
        <f t="shared" ca="1" si="4"/>
        <v>6628</v>
      </c>
      <c r="C50" s="3">
        <f t="shared" ca="1" si="5"/>
        <v>18.158904109589042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52017</v>
      </c>
      <c r="B51" s="1">
        <f t="shared" ca="1" si="4"/>
        <v>6993</v>
      </c>
      <c r="C51" s="3">
        <f t="shared" ca="1" si="5"/>
        <v>19.158904109589042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52382</v>
      </c>
      <c r="B52" s="1">
        <f t="shared" ca="1" si="4"/>
        <v>7358</v>
      </c>
      <c r="C52" s="3">
        <f t="shared" ca="1" si="5"/>
        <v>20.158904109589042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52748</v>
      </c>
      <c r="B53" s="1">
        <f t="shared" ca="1" si="4"/>
        <v>7724</v>
      </c>
      <c r="C53" s="3">
        <f t="shared" ca="1" si="5"/>
        <v>21.161643835616438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53113</v>
      </c>
      <c r="B54" s="1">
        <f t="shared" ca="1" si="4"/>
        <v>8089</v>
      </c>
      <c r="C54" s="3">
        <f t="shared" ca="1" si="5"/>
        <v>22.161643835616438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53478</v>
      </c>
      <c r="B55" s="1">
        <f t="shared" ca="1" si="4"/>
        <v>8454</v>
      </c>
      <c r="C55" s="3">
        <f t="shared" ca="1" si="5"/>
        <v>23.161643835616438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53843</v>
      </c>
      <c r="B56" s="1">
        <f t="shared" ca="1" si="4"/>
        <v>8819</v>
      </c>
      <c r="C56" s="3">
        <f t="shared" ca="1" si="5"/>
        <v>24.161643835616438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54209</v>
      </c>
      <c r="B57" s="1">
        <f t="shared" ca="1" si="4"/>
        <v>9185</v>
      </c>
      <c r="C57" s="3">
        <f t="shared" ca="1" si="5"/>
        <v>25.164383561643834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54574</v>
      </c>
      <c r="B58" s="1">
        <f t="shared" ca="1" si="4"/>
        <v>9550</v>
      </c>
      <c r="C58" s="3">
        <f t="shared" ca="1" si="5"/>
        <v>26.164383561643834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54939</v>
      </c>
      <c r="B59" s="1">
        <f t="shared" ca="1" si="4"/>
        <v>9915</v>
      </c>
      <c r="C59" s="3">
        <f t="shared" ca="1" si="5"/>
        <v>27.164383561643834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55304</v>
      </c>
      <c r="B60" s="1">
        <f t="shared" ca="1" si="4"/>
        <v>10280</v>
      </c>
      <c r="C60" s="3">
        <f t="shared" ca="1" si="5"/>
        <v>28.164383561643834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55670</v>
      </c>
      <c r="B61" s="1">
        <f t="shared" ca="1" si="4"/>
        <v>10646</v>
      </c>
      <c r="C61" s="3">
        <f t="shared" ca="1" si="5"/>
        <v>29.167123287671235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56035</v>
      </c>
      <c r="B62" s="1">
        <f t="shared" ca="1" si="4"/>
        <v>11011</v>
      </c>
      <c r="C62" s="3">
        <f t="shared" ca="1" si="5"/>
        <v>30.167123287671235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56400</v>
      </c>
      <c r="B63" s="1">
        <f t="shared" ca="1" si="4"/>
        <v>11376</v>
      </c>
      <c r="C63" s="3">
        <f t="shared" ca="1" si="5"/>
        <v>31.167123287671235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56765</v>
      </c>
      <c r="B64" s="1">
        <f t="shared" ca="1" si="4"/>
        <v>11741</v>
      </c>
      <c r="C64" s="3">
        <f t="shared" ca="1" si="5"/>
        <v>32.167123287671231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57131</v>
      </c>
      <c r="B65" s="1">
        <f t="shared" ca="1" si="4"/>
        <v>12107</v>
      </c>
      <c r="C65" s="3">
        <f t="shared" ca="1" si="5"/>
        <v>33.169863013698631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57496</v>
      </c>
      <c r="B66" s="1">
        <f t="shared" ca="1" si="4"/>
        <v>12472</v>
      </c>
      <c r="C66" s="3">
        <f t="shared" ca="1" si="5"/>
        <v>34.169863013698631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57861</v>
      </c>
      <c r="B67" s="1">
        <f t="shared" ca="1" si="4"/>
        <v>12837</v>
      </c>
      <c r="C67" s="3">
        <f t="shared" ca="1" si="5"/>
        <v>35.169863013698631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58226</v>
      </c>
      <c r="B68" s="1">
        <f t="shared" ca="1" si="4"/>
        <v>13202</v>
      </c>
      <c r="C68" s="3">
        <f t="shared" ca="1" si="5"/>
        <v>36.169863013698631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58592</v>
      </c>
      <c r="B69" s="1">
        <f t="shared" ca="1" si="4"/>
        <v>13568</v>
      </c>
      <c r="C69" s="3">
        <f t="shared" ca="1" si="5"/>
        <v>37.172602739726024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58957</v>
      </c>
      <c r="B70" s="1">
        <f t="shared" ca="1" si="4"/>
        <v>13933</v>
      </c>
      <c r="C70" s="3">
        <f t="shared" ca="1" si="5"/>
        <v>38.172602739726024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59322</v>
      </c>
      <c r="B71" s="1">
        <f t="shared" ca="1" si="4"/>
        <v>14298</v>
      </c>
      <c r="C71" s="3">
        <f t="shared" ca="1" si="5"/>
        <v>39.172602739726024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59687</v>
      </c>
      <c r="B72" s="1">
        <f t="shared" ca="1" si="4"/>
        <v>14663</v>
      </c>
      <c r="C72" s="3">
        <f t="shared" ca="1" si="5"/>
        <v>40.172602739726024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60053</v>
      </c>
      <c r="B73" s="1">
        <f t="shared" ca="1" si="4"/>
        <v>15029</v>
      </c>
      <c r="C73" s="3">
        <f t="shared" ca="1" si="5"/>
        <v>41.175342465753424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60418</v>
      </c>
      <c r="B74" s="1">
        <f t="shared" ca="1" si="4"/>
        <v>15394</v>
      </c>
      <c r="C74" s="3">
        <f t="shared" ca="1" si="5"/>
        <v>42.175342465753424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60783</v>
      </c>
      <c r="B75" s="1">
        <f t="shared" ca="1" si="4"/>
        <v>15759</v>
      </c>
      <c r="C75" s="3">
        <f t="shared" ca="1" si="5"/>
        <v>43.175342465753424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61148</v>
      </c>
      <c r="B76" s="1">
        <f t="shared" ca="1" si="4"/>
        <v>16124</v>
      </c>
      <c r="C76" s="3">
        <f t="shared" ca="1" si="5"/>
        <v>44.175342465753424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61514</v>
      </c>
      <c r="B77" s="1">
        <f t="shared" ca="1" si="4"/>
        <v>16490</v>
      </c>
      <c r="C77" s="3">
        <f t="shared" ca="1" si="5"/>
        <v>45.178082191780824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61879</v>
      </c>
      <c r="B78" s="1">
        <f t="shared" ca="1" si="4"/>
        <v>16855</v>
      </c>
      <c r="C78" s="3">
        <f t="shared" ca="1" si="5"/>
        <v>46.178082191780824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62244</v>
      </c>
      <c r="B79" s="1">
        <f t="shared" ca="1" si="4"/>
        <v>17220</v>
      </c>
      <c r="C79" s="3">
        <f t="shared" ca="1" si="5"/>
        <v>47.178082191780824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62609</v>
      </c>
      <c r="B80" s="1">
        <f t="shared" ca="1" si="4"/>
        <v>17585</v>
      </c>
      <c r="C80" s="3">
        <f t="shared" ca="1" si="5"/>
        <v>48.178082191780824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62975</v>
      </c>
      <c r="B81" s="1">
        <f t="shared" ca="1" si="4"/>
        <v>17951</v>
      </c>
      <c r="C81" s="3">
        <f t="shared" ca="1" si="5"/>
        <v>49.180821917808217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63340</v>
      </c>
      <c r="B82" s="1">
        <f t="shared" ca="1" si="4"/>
        <v>18316</v>
      </c>
      <c r="C82" s="3">
        <f t="shared" ca="1" si="5"/>
        <v>50.180821917808217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63705</v>
      </c>
      <c r="B83" s="1">
        <f t="shared" ca="1" si="4"/>
        <v>18681</v>
      </c>
      <c r="C83" s="3">
        <f t="shared" ca="1" si="5"/>
        <v>51.180821917808217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64070</v>
      </c>
      <c r="B84" s="1">
        <f t="shared" ca="1" si="4"/>
        <v>19046</v>
      </c>
      <c r="C84" s="3">
        <f t="shared" ca="1" si="5"/>
        <v>52.180821917808217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64436</v>
      </c>
      <c r="B85" s="1">
        <f t="shared" ca="1" si="4"/>
        <v>19412</v>
      </c>
      <c r="C85" s="3">
        <f t="shared" ca="1" si="5"/>
        <v>53.183561643835617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64801</v>
      </c>
      <c r="B86" s="1">
        <f t="shared" ca="1" si="4"/>
        <v>19777</v>
      </c>
      <c r="C86" s="3">
        <f t="shared" ca="1" si="5"/>
        <v>54.183561643835617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65166</v>
      </c>
      <c r="B87" s="1">
        <f t="shared" ca="1" si="4"/>
        <v>20142</v>
      </c>
      <c r="C87" s="3">
        <f t="shared" ca="1" si="5"/>
        <v>55.183561643835617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65531</v>
      </c>
      <c r="B88" s="1">
        <f t="shared" ca="1" si="4"/>
        <v>20507</v>
      </c>
      <c r="C88" s="3">
        <f t="shared" ca="1" si="5"/>
        <v>56.183561643835617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65897</v>
      </c>
      <c r="B89" s="1">
        <f t="shared" ca="1" si="4"/>
        <v>20873</v>
      </c>
      <c r="C89" s="3">
        <f t="shared" ca="1" si="5"/>
        <v>57.186301369863017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66262</v>
      </c>
      <c r="B90" s="1">
        <f t="shared" ca="1" si="4"/>
        <v>21238</v>
      </c>
      <c r="C90" s="3">
        <f t="shared" ca="1" si="5"/>
        <v>58.186301369863017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66627</v>
      </c>
      <c r="B91" s="1">
        <f t="shared" ca="1" si="4"/>
        <v>21603</v>
      </c>
      <c r="C91" s="3">
        <f t="shared" ca="1" si="5"/>
        <v>59.186301369863017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66992</v>
      </c>
      <c r="B92" s="1">
        <f t="shared" ca="1" si="4"/>
        <v>21968</v>
      </c>
      <c r="C92" s="3">
        <f t="shared" ca="1" si="5"/>
        <v>60.186301369863017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67358</v>
      </c>
      <c r="B93" s="1">
        <f t="shared" ca="1" si="4"/>
        <v>22334</v>
      </c>
      <c r="C93" s="3">
        <f t="shared" ca="1" si="5"/>
        <v>61.18904109589041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67723</v>
      </c>
      <c r="B94" s="1">
        <f t="shared" ca="1" si="4"/>
        <v>22699</v>
      </c>
      <c r="C94" s="3">
        <f t="shared" ca="1" si="5"/>
        <v>62.18904109589041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68088</v>
      </c>
      <c r="B95" s="1">
        <f t="shared" ca="1" si="4"/>
        <v>23064</v>
      </c>
      <c r="C95" s="3">
        <f t="shared" ca="1" si="5"/>
        <v>63.18904109589041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68453</v>
      </c>
      <c r="B96" s="1">
        <f t="shared" ca="1" si="4"/>
        <v>23429</v>
      </c>
      <c r="C96" s="3">
        <f t="shared" ca="1" si="5"/>
        <v>64.189041095890417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68819</v>
      </c>
      <c r="B97" s="1">
        <f t="shared" ca="1" si="4"/>
        <v>23795</v>
      </c>
      <c r="C97" s="3">
        <f t="shared" ca="1" si="5"/>
        <v>65.191780821917803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69184</v>
      </c>
      <c r="B98" s="1">
        <f t="shared" ca="1" si="4"/>
        <v>24160</v>
      </c>
      <c r="C98" s="3">
        <f t="shared" ca="1" si="5"/>
        <v>66.191780821917803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69549</v>
      </c>
      <c r="B99" s="1">
        <f t="shared" ca="1" si="4"/>
        <v>24525</v>
      </c>
      <c r="C99" s="3">
        <f t="shared" ca="1" si="5"/>
        <v>67.191780821917803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69914</v>
      </c>
      <c r="B100" s="1">
        <f t="shared" ca="1" si="4"/>
        <v>24890</v>
      </c>
      <c r="C100" s="3">
        <f t="shared" ca="1" si="5"/>
        <v>68.191780821917803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70280</v>
      </c>
      <c r="B101" s="1">
        <f t="shared" ca="1" si="4"/>
        <v>25256</v>
      </c>
      <c r="C101" s="3">
        <f t="shared" ca="1" si="5"/>
        <v>69.194520547945203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70645</v>
      </c>
      <c r="B102" s="1">
        <f t="shared" ca="1" si="4"/>
        <v>25621</v>
      </c>
      <c r="C102" s="3">
        <f t="shared" ca="1" si="5"/>
        <v>70.194520547945203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71010</v>
      </c>
      <c r="B103" s="1">
        <f t="shared" ca="1" si="4"/>
        <v>25986</v>
      </c>
      <c r="C103" s="3">
        <f t="shared" ca="1" si="5"/>
        <v>71.194520547945203</v>
      </c>
      <c r="D103" s="3">
        <f t="shared" ca="1" si="7"/>
        <v>0</v>
      </c>
      <c r="E103" s="3"/>
    </row>
    <row r="104" spans="1:8" x14ac:dyDescent="0.25">
      <c r="A104" s="4">
        <f t="shared" ca="1" si="6"/>
        <v>71375</v>
      </c>
      <c r="B104" s="1">
        <f t="shared" ca="1" si="4"/>
        <v>26351</v>
      </c>
      <c r="C104" s="3">
        <f t="shared" ca="1" si="5"/>
        <v>72.194520547945203</v>
      </c>
      <c r="D104" s="3">
        <f t="shared" ca="1" si="7"/>
        <v>0</v>
      </c>
      <c r="E104" s="3"/>
    </row>
    <row r="105" spans="1:8" x14ac:dyDescent="0.25">
      <c r="A105" s="4">
        <f t="shared" ca="1" si="6"/>
        <v>71741</v>
      </c>
      <c r="B105" s="1">
        <f t="shared" ca="1" si="4"/>
        <v>26717</v>
      </c>
      <c r="C105" s="3">
        <f t="shared" ca="1" si="5"/>
        <v>73.197260273972603</v>
      </c>
      <c r="D105" s="3">
        <f t="shared" ca="1" si="7"/>
        <v>0</v>
      </c>
      <c r="E105" s="3"/>
    </row>
    <row r="106" spans="1:8" x14ac:dyDescent="0.25">
      <c r="A106" s="4">
        <f t="shared" ca="1" si="6"/>
        <v>72106</v>
      </c>
      <c r="B106" s="1">
        <f t="shared" ca="1" si="4"/>
        <v>27082</v>
      </c>
      <c r="C106" s="3">
        <f t="shared" ca="1" si="5"/>
        <v>74.197260273972603</v>
      </c>
      <c r="D106" s="3">
        <f t="shared" ca="1" si="7"/>
        <v>0</v>
      </c>
      <c r="E106" s="3"/>
    </row>
    <row r="107" spans="1:8" x14ac:dyDescent="0.25">
      <c r="A107" s="4">
        <f t="shared" ca="1" si="6"/>
        <v>72471</v>
      </c>
      <c r="B107" s="1">
        <f t="shared" ca="1" si="4"/>
        <v>27447</v>
      </c>
      <c r="C107" s="3">
        <f t="shared" ca="1" si="5"/>
        <v>75.197260273972603</v>
      </c>
      <c r="D107" s="3">
        <f t="shared" ca="1" si="7"/>
        <v>0</v>
      </c>
      <c r="E107" s="3"/>
    </row>
    <row r="108" spans="1:8" x14ac:dyDescent="0.25">
      <c r="A108" s="4">
        <f t="shared" ca="1" si="6"/>
        <v>72836</v>
      </c>
      <c r="B108" s="1">
        <f t="shared" ca="1" si="4"/>
        <v>27812</v>
      </c>
      <c r="C108" s="3">
        <f t="shared" ca="1" si="5"/>
        <v>76.197260273972603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73201</v>
      </c>
      <c r="B109" s="1">
        <f t="shared" ca="1" si="4"/>
        <v>28177</v>
      </c>
      <c r="C109" s="3">
        <f t="shared" ca="1" si="5"/>
        <v>77.197260273972603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73566</v>
      </c>
      <c r="B110" s="1">
        <f t="shared" ca="1" si="4"/>
        <v>28542</v>
      </c>
      <c r="C110" s="3">
        <f t="shared" ca="1" si="5"/>
        <v>78.197260273972603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73931</v>
      </c>
      <c r="B111" s="1">
        <f t="shared" ref="B111:B154" ca="1" si="8">DATEDIF($B$15,A111,"d")</f>
        <v>28907</v>
      </c>
      <c r="C111" s="3">
        <f t="shared" ref="C111:C154" ca="1" si="9">B111/365</f>
        <v>79.197260273972603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74296</v>
      </c>
      <c r="B112" s="1">
        <f t="shared" ca="1" si="8"/>
        <v>29272</v>
      </c>
      <c r="C112" s="3">
        <f t="shared" ca="1" si="9"/>
        <v>80.197260273972603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74662</v>
      </c>
      <c r="B113" s="1">
        <f t="shared" ca="1" si="8"/>
        <v>29638</v>
      </c>
      <c r="C113" s="3">
        <f t="shared" ca="1" si="9"/>
        <v>81.2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75027</v>
      </c>
      <c r="B114" s="1">
        <f t="shared" ca="1" si="8"/>
        <v>30003</v>
      </c>
      <c r="C114" s="3">
        <f t="shared" ca="1" si="9"/>
        <v>82.2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75392</v>
      </c>
      <c r="B115" s="1">
        <f t="shared" ca="1" si="8"/>
        <v>30368</v>
      </c>
      <c r="C115" s="3">
        <f t="shared" ca="1" si="9"/>
        <v>83.2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75757</v>
      </c>
      <c r="B116" s="1">
        <f t="shared" ca="1" si="8"/>
        <v>30733</v>
      </c>
      <c r="C116" s="3">
        <f t="shared" ca="1" si="9"/>
        <v>84.2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76123</v>
      </c>
      <c r="B117" s="1">
        <f t="shared" ca="1" si="8"/>
        <v>31099</v>
      </c>
      <c r="C117" s="3">
        <f t="shared" ca="1" si="9"/>
        <v>85.202739726027403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76488</v>
      </c>
      <c r="B118" s="1">
        <f t="shared" ca="1" si="8"/>
        <v>31464</v>
      </c>
      <c r="C118" s="3">
        <f t="shared" ca="1" si="9"/>
        <v>86.202739726027403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76853</v>
      </c>
      <c r="B119" s="1">
        <f t="shared" ca="1" si="8"/>
        <v>31829</v>
      </c>
      <c r="C119" s="3">
        <f t="shared" ca="1" si="9"/>
        <v>87.202739726027403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77218</v>
      </c>
      <c r="B120" s="1">
        <f t="shared" ca="1" si="8"/>
        <v>32194</v>
      </c>
      <c r="C120" s="3">
        <f t="shared" ca="1" si="9"/>
        <v>88.202739726027403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77584</v>
      </c>
      <c r="B121" s="1">
        <f t="shared" ca="1" si="8"/>
        <v>32560</v>
      </c>
      <c r="C121" s="3">
        <f t="shared" ca="1" si="9"/>
        <v>89.205479452054789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77949</v>
      </c>
      <c r="B122" s="1">
        <f t="shared" ca="1" si="8"/>
        <v>32925</v>
      </c>
      <c r="C122" s="3">
        <f t="shared" ca="1" si="9"/>
        <v>90.205479452054789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78314</v>
      </c>
      <c r="B123" s="1">
        <f t="shared" ca="1" si="8"/>
        <v>33290</v>
      </c>
      <c r="C123" s="3">
        <f t="shared" ca="1" si="9"/>
        <v>91.205479452054789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78679</v>
      </c>
      <c r="B124" s="1">
        <f t="shared" ca="1" si="8"/>
        <v>33655</v>
      </c>
      <c r="C124" s="3">
        <f t="shared" ca="1" si="9"/>
        <v>92.205479452054789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79045</v>
      </c>
      <c r="B125" s="1">
        <f t="shared" ca="1" si="8"/>
        <v>34021</v>
      </c>
      <c r="C125" s="3">
        <f t="shared" ca="1" si="9"/>
        <v>93.208219178082189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79410</v>
      </c>
      <c r="B126" s="1">
        <f t="shared" ca="1" si="8"/>
        <v>34386</v>
      </c>
      <c r="C126" s="3">
        <f t="shared" ca="1" si="9"/>
        <v>94.208219178082189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79775</v>
      </c>
      <c r="B127" s="1">
        <f t="shared" ca="1" si="8"/>
        <v>34751</v>
      </c>
      <c r="C127" s="3">
        <f t="shared" ca="1" si="9"/>
        <v>95.208219178082189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80140</v>
      </c>
      <c r="B128" s="1">
        <f t="shared" ca="1" si="8"/>
        <v>35116</v>
      </c>
      <c r="C128" s="3">
        <f t="shared" ca="1" si="9"/>
        <v>96.208219178082189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80506</v>
      </c>
      <c r="B129" s="1">
        <f t="shared" ca="1" si="8"/>
        <v>35482</v>
      </c>
      <c r="C129" s="3">
        <f t="shared" ca="1" si="9"/>
        <v>97.210958904109589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80871</v>
      </c>
      <c r="B130" s="1">
        <f t="shared" ca="1" si="8"/>
        <v>35847</v>
      </c>
      <c r="C130" s="3">
        <f t="shared" ca="1" si="9"/>
        <v>98.210958904109589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81236</v>
      </c>
      <c r="B131" s="1">
        <f t="shared" ca="1" si="8"/>
        <v>36212</v>
      </c>
      <c r="C131" s="3">
        <f t="shared" ca="1" si="9"/>
        <v>99.210958904109589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81601</v>
      </c>
      <c r="B132" s="1">
        <f t="shared" ca="1" si="8"/>
        <v>36577</v>
      </c>
      <c r="C132" s="3">
        <f t="shared" ca="1" si="9"/>
        <v>100.21095890410959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81967</v>
      </c>
      <c r="B133" s="1">
        <f t="shared" ca="1" si="8"/>
        <v>36943</v>
      </c>
      <c r="C133" s="3">
        <f t="shared" ca="1" si="9"/>
        <v>101.21369863013699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82332</v>
      </c>
      <c r="B134" s="1">
        <f t="shared" ca="1" si="8"/>
        <v>37308</v>
      </c>
      <c r="C134" s="3">
        <f t="shared" ca="1" si="9"/>
        <v>102.21369863013699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82697</v>
      </c>
      <c r="B135" s="1">
        <f t="shared" ca="1" si="8"/>
        <v>37673</v>
      </c>
      <c r="C135" s="3">
        <f t="shared" ca="1" si="9"/>
        <v>103.21369863013699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83062</v>
      </c>
      <c r="B136" s="1">
        <f t="shared" ca="1" si="8"/>
        <v>38038</v>
      </c>
      <c r="C136" s="3">
        <f t="shared" ca="1" si="9"/>
        <v>104.21369863013699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83428</v>
      </c>
      <c r="B137" s="1">
        <f t="shared" ca="1" si="8"/>
        <v>38404</v>
      </c>
      <c r="C137" s="3">
        <f t="shared" ca="1" si="9"/>
        <v>105.21643835616439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83793</v>
      </c>
      <c r="B138" s="1">
        <f t="shared" ca="1" si="8"/>
        <v>38769</v>
      </c>
      <c r="C138" s="3">
        <f t="shared" ca="1" si="9"/>
        <v>106.21643835616439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84158</v>
      </c>
      <c r="B139" s="1">
        <f t="shared" ca="1" si="8"/>
        <v>39134</v>
      </c>
      <c r="C139" s="3">
        <f t="shared" ca="1" si="9"/>
        <v>107.21643835616439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84523</v>
      </c>
      <c r="B140" s="1">
        <f t="shared" ca="1" si="8"/>
        <v>39499</v>
      </c>
      <c r="C140" s="3">
        <f t="shared" ca="1" si="9"/>
        <v>108.21643835616439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84889</v>
      </c>
      <c r="B141" s="1">
        <f t="shared" ca="1" si="8"/>
        <v>39865</v>
      </c>
      <c r="C141" s="3">
        <f t="shared" ca="1" si="9"/>
        <v>109.21917808219177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85254</v>
      </c>
      <c r="B142" s="1">
        <f t="shared" ca="1" si="8"/>
        <v>40230</v>
      </c>
      <c r="C142" s="3">
        <f t="shared" ca="1" si="9"/>
        <v>110.21917808219177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85619</v>
      </c>
      <c r="B143" s="1">
        <f t="shared" ca="1" si="8"/>
        <v>40595</v>
      </c>
      <c r="C143" s="3">
        <f t="shared" ca="1" si="9"/>
        <v>111.21917808219177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85984</v>
      </c>
      <c r="B144" s="1">
        <f t="shared" ca="1" si="8"/>
        <v>40960</v>
      </c>
      <c r="C144" s="3">
        <f t="shared" ca="1" si="9"/>
        <v>112.21917808219177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86350</v>
      </c>
      <c r="B145" s="1">
        <f t="shared" ca="1" si="8"/>
        <v>41326</v>
      </c>
      <c r="C145" s="3">
        <f t="shared" ca="1" si="9"/>
        <v>113.22191780821917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86715</v>
      </c>
      <c r="B146" s="1">
        <f t="shared" ca="1" si="8"/>
        <v>41691</v>
      </c>
      <c r="C146" s="3">
        <f t="shared" ca="1" si="9"/>
        <v>114.22191780821917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87080</v>
      </c>
      <c r="B147" s="1">
        <f t="shared" ca="1" si="8"/>
        <v>42056</v>
      </c>
      <c r="C147" s="3">
        <f t="shared" ca="1" si="9"/>
        <v>115.22191780821917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87445</v>
      </c>
      <c r="B148" s="1">
        <f t="shared" ca="1" si="8"/>
        <v>42421</v>
      </c>
      <c r="C148" s="3">
        <f t="shared" ca="1" si="9"/>
        <v>116.22191780821917</v>
      </c>
      <c r="D148" s="3">
        <f t="shared" ca="1" si="7"/>
        <v>0</v>
      </c>
      <c r="E148" s="3"/>
    </row>
    <row r="149" spans="1:8" x14ac:dyDescent="0.25">
      <c r="A149" s="4">
        <f t="shared" ca="1" si="6"/>
        <v>87811</v>
      </c>
      <c r="B149" s="1">
        <f t="shared" ca="1" si="8"/>
        <v>42787</v>
      </c>
      <c r="C149" s="3">
        <f t="shared" ca="1" si="9"/>
        <v>117.22465753424657</v>
      </c>
      <c r="D149" s="3">
        <f t="shared" ca="1" si="7"/>
        <v>0</v>
      </c>
      <c r="E149" s="3"/>
    </row>
    <row r="150" spans="1:8" x14ac:dyDescent="0.25">
      <c r="A150" s="4">
        <f t="shared" ca="1" si="6"/>
        <v>88176</v>
      </c>
      <c r="B150" s="1">
        <f t="shared" ca="1" si="8"/>
        <v>43152</v>
      </c>
      <c r="C150" s="3">
        <f t="shared" ca="1" si="9"/>
        <v>118.22465753424657</v>
      </c>
      <c r="D150" s="3">
        <f t="shared" ca="1" si="7"/>
        <v>0</v>
      </c>
      <c r="E150" s="3"/>
    </row>
    <row r="151" spans="1:8" x14ac:dyDescent="0.25">
      <c r="A151" s="4">
        <f t="shared" ca="1" si="6"/>
        <v>88541</v>
      </c>
      <c r="B151" s="1">
        <f t="shared" ca="1" si="8"/>
        <v>43517</v>
      </c>
      <c r="C151" s="3">
        <f t="shared" ca="1" si="9"/>
        <v>119.22465753424657</v>
      </c>
      <c r="D151" s="3">
        <f t="shared" ca="1" si="7"/>
        <v>0</v>
      </c>
      <c r="E151" s="3"/>
    </row>
    <row r="152" spans="1:8" x14ac:dyDescent="0.25">
      <c r="A152" s="4">
        <f t="shared" ca="1" si="6"/>
        <v>88906</v>
      </c>
      <c r="B152" s="1">
        <f t="shared" ca="1" si="8"/>
        <v>43882</v>
      </c>
      <c r="C152" s="3">
        <f t="shared" ca="1" si="9"/>
        <v>120.22465753424657</v>
      </c>
      <c r="D152" s="3">
        <f t="shared" ca="1" si="7"/>
        <v>0</v>
      </c>
      <c r="E152" s="3"/>
    </row>
    <row r="153" spans="1:8" x14ac:dyDescent="0.25">
      <c r="A153" s="4">
        <f t="shared" ca="1" si="6"/>
        <v>89272</v>
      </c>
      <c r="B153" s="1">
        <f t="shared" ca="1" si="8"/>
        <v>44248</v>
      </c>
      <c r="C153" s="3">
        <f t="shared" ca="1" si="9"/>
        <v>121.22739726027397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89637</v>
      </c>
      <c r="B154" s="1">
        <f t="shared" ca="1" si="8"/>
        <v>44613</v>
      </c>
      <c r="C154" s="3">
        <f t="shared" ca="1" si="9"/>
        <v>122.22739726027397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32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31" priority="2" operator="containsText" text="DATA NON GESTIBILE">
      <formula>NOT(ISERROR(SEARCH("DATA NON GESTIBILE",C15)))</formula>
    </cfRule>
  </conditionalFormatting>
  <conditionalFormatting sqref="C22 C24">
    <cfRule type="containsText" dxfId="30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7A3A-B9F3-45D0-920D-7EB5C0049F21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MAIN!E6</f>
        <v>100.73</v>
      </c>
      <c r="C3" s="11" t="s">
        <v>19</v>
      </c>
      <c r="G3" s="25" t="str">
        <f>A26</f>
        <v>TIR netto</v>
      </c>
      <c r="H3" s="26">
        <f ca="1">B26</f>
        <v>2.2129908204078674E-2</v>
      </c>
    </row>
    <row r="4" spans="1:16" x14ac:dyDescent="0.25">
      <c r="A4" s="14" t="s">
        <v>3</v>
      </c>
      <c r="B4" s="29">
        <f>MAIN!F6</f>
        <v>2000</v>
      </c>
      <c r="C4" s="11" t="s">
        <v>20</v>
      </c>
    </row>
    <row r="5" spans="1:16" x14ac:dyDescent="0.25">
      <c r="A5" s="5" t="s">
        <v>2</v>
      </c>
      <c r="B5" s="1">
        <f>B3*B4/100</f>
        <v>2014.6</v>
      </c>
      <c r="C5" s="11" t="s">
        <v>7</v>
      </c>
    </row>
    <row r="6" spans="1:16" x14ac:dyDescent="0.25">
      <c r="A6" s="14" t="s">
        <v>4</v>
      </c>
      <c r="B6" s="30">
        <f>MAIN!G6</f>
        <v>2.8000000000000001E-2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MAIN!H6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56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2.8000000000000001E-2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5.6783999999999946E-2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MAIN!I6</f>
        <v>46173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MAIN!J6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3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47.254794520547946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0.84383561643835614</v>
      </c>
      <c r="D18" s="21"/>
      <c r="J18" s="13"/>
      <c r="N18" s="5"/>
    </row>
    <row r="19" spans="1:16" x14ac:dyDescent="0.25">
      <c r="A19" s="5" t="s">
        <v>13</v>
      </c>
      <c r="B19" s="29">
        <f>MAIN!K6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MAIN!L6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MAIN!M6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1.8249999999999886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2.2129908204078674E-2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140.0520547945207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-2055.9479452054793</v>
      </c>
      <c r="E31" s="3"/>
      <c r="G31" s="5"/>
      <c r="H31" s="5"/>
      <c r="I31" s="5"/>
    </row>
    <row r="32" spans="1:16" x14ac:dyDescent="0.25">
      <c r="A32" s="4">
        <f ca="1">COUPNCD(B15,B13,B7)</f>
        <v>45077</v>
      </c>
      <c r="B32" s="1">
        <f t="shared" ref="B32:B46" ca="1" si="1">DATEDIF($B$15,A32,"d")</f>
        <v>53</v>
      </c>
      <c r="C32" s="3">
        <f t="shared" ca="1" si="0"/>
        <v>0.14520547945205478</v>
      </c>
      <c r="D32" s="3">
        <f ca="1">IF(A32=$B$13,$B$4-MAX(0,$B$4-$B$3*$B$4/100)*$B$22+$B$10*$B$23,IF(A32&gt;$B$13,0,$B$10*$B$23))</f>
        <v>49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45443</v>
      </c>
      <c r="B33" s="1">
        <f t="shared" ca="1" si="1"/>
        <v>419</v>
      </c>
      <c r="C33" s="3">
        <f t="shared" ca="1" si="0"/>
        <v>1.1479452054794521</v>
      </c>
      <c r="D33" s="3">
        <f t="shared" ref="D33:D96" ca="1" si="3">IF(A33=$B$13,$B$4-MAX(0,$B$4-$B$3*$B$4/100)*$B$22+$B$10*$B$23,IF(A33&gt;$B$13,0,$B$10*$B$23))</f>
        <v>49</v>
      </c>
      <c r="E33" s="3"/>
      <c r="G33" s="9"/>
      <c r="H33" s="3"/>
      <c r="I33" s="8"/>
    </row>
    <row r="34" spans="1:9" x14ac:dyDescent="0.25">
      <c r="A34" s="4">
        <f t="shared" ca="1" si="2"/>
        <v>45808</v>
      </c>
      <c r="B34" s="1">
        <f t="shared" ca="1" si="1"/>
        <v>784</v>
      </c>
      <c r="C34" s="3">
        <f t="shared" ca="1" si="0"/>
        <v>2.1479452054794521</v>
      </c>
      <c r="D34" s="3">
        <f t="shared" ca="1" si="3"/>
        <v>49</v>
      </c>
      <c r="E34" s="3"/>
      <c r="G34" s="9"/>
      <c r="H34" s="3"/>
      <c r="I34" s="8"/>
    </row>
    <row r="35" spans="1:9" x14ac:dyDescent="0.25">
      <c r="A35" s="4">
        <f t="shared" ca="1" si="2"/>
        <v>46173</v>
      </c>
      <c r="B35" s="1">
        <f t="shared" ca="1" si="1"/>
        <v>1149</v>
      </c>
      <c r="C35" s="3">
        <f t="shared" ca="1" si="0"/>
        <v>3.1479452054794521</v>
      </c>
      <c r="D35" s="3">
        <f t="shared" ca="1" si="3"/>
        <v>2049</v>
      </c>
      <c r="E35" s="3"/>
      <c r="G35" s="9"/>
      <c r="H35" s="3"/>
      <c r="I35" s="8"/>
    </row>
    <row r="36" spans="1:9" x14ac:dyDescent="0.25">
      <c r="A36" s="4">
        <f t="shared" ca="1" si="2"/>
        <v>46538</v>
      </c>
      <c r="B36" s="1">
        <f t="shared" ca="1" si="1"/>
        <v>1514</v>
      </c>
      <c r="C36" s="3">
        <f t="shared" ca="1" si="0"/>
        <v>4.1479452054794521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46904</v>
      </c>
      <c r="B37" s="1">
        <f t="shared" ca="1" si="1"/>
        <v>1880</v>
      </c>
      <c r="C37" s="3">
        <f t="shared" ca="1" si="0"/>
        <v>5.1506849315068495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47269</v>
      </c>
      <c r="B38" s="1">
        <f t="shared" ca="1" si="1"/>
        <v>2245</v>
      </c>
      <c r="C38" s="3">
        <f t="shared" ca="1" si="0"/>
        <v>6.1506849315068495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47634</v>
      </c>
      <c r="B39" s="1">
        <f t="shared" ca="1" si="1"/>
        <v>2610</v>
      </c>
      <c r="C39" s="3">
        <f t="shared" ca="1" si="0"/>
        <v>7.1506849315068495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47999</v>
      </c>
      <c r="B40" s="1">
        <f t="shared" ca="1" si="1"/>
        <v>2975</v>
      </c>
      <c r="C40" s="3">
        <f t="shared" ca="1" si="0"/>
        <v>8.1506849315068486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48365</v>
      </c>
      <c r="B41" s="1">
        <f t="shared" ca="1" si="1"/>
        <v>3341</v>
      </c>
      <c r="C41" s="3">
        <f t="shared" ca="1" si="0"/>
        <v>9.1534246575342468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48730</v>
      </c>
      <c r="B42" s="1">
        <f t="shared" ca="1" si="1"/>
        <v>3706</v>
      </c>
      <c r="C42" s="3">
        <f t="shared" ca="1" si="0"/>
        <v>10.153424657534247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49095</v>
      </c>
      <c r="B43" s="1">
        <f t="shared" ca="1" si="1"/>
        <v>4071</v>
      </c>
      <c r="C43" s="3">
        <f t="shared" ca="1" si="0"/>
        <v>11.153424657534247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49460</v>
      </c>
      <c r="B44" s="1">
        <f t="shared" ca="1" si="1"/>
        <v>4436</v>
      </c>
      <c r="C44" s="3">
        <f t="shared" ca="1" si="0"/>
        <v>12.153424657534247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49826</v>
      </c>
      <c r="B45" s="1">
        <f t="shared" ca="1" si="1"/>
        <v>4802</v>
      </c>
      <c r="C45" s="3">
        <f t="shared" ca="1" si="0"/>
        <v>13.156164383561643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50191</v>
      </c>
      <c r="B46" s="1">
        <f t="shared" ca="1" si="1"/>
        <v>5167</v>
      </c>
      <c r="C46" s="3">
        <f t="shared" ca="1" si="0"/>
        <v>14.156164383561643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50556</v>
      </c>
      <c r="B47" s="1">
        <f t="shared" ref="B47:B110" ca="1" si="4">DATEDIF($B$15,A47,"d")</f>
        <v>5532</v>
      </c>
      <c r="C47" s="3">
        <f t="shared" ref="C47:C110" ca="1" si="5">B47/365</f>
        <v>15.156164383561643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50921</v>
      </c>
      <c r="B48" s="1">
        <f t="shared" ca="1" si="4"/>
        <v>5897</v>
      </c>
      <c r="C48" s="3">
        <f t="shared" ca="1" si="5"/>
        <v>16.156164383561645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51287</v>
      </c>
      <c r="B49" s="1">
        <f t="shared" ca="1" si="4"/>
        <v>6263</v>
      </c>
      <c r="C49" s="3">
        <f t="shared" ca="1" si="5"/>
        <v>17.158904109589042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51652</v>
      </c>
      <c r="B50" s="1">
        <f t="shared" ca="1" si="4"/>
        <v>6628</v>
      </c>
      <c r="C50" s="3">
        <f t="shared" ca="1" si="5"/>
        <v>18.158904109589042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52017</v>
      </c>
      <c r="B51" s="1">
        <f t="shared" ca="1" si="4"/>
        <v>6993</v>
      </c>
      <c r="C51" s="3">
        <f t="shared" ca="1" si="5"/>
        <v>19.158904109589042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52382</v>
      </c>
      <c r="B52" s="1">
        <f t="shared" ca="1" si="4"/>
        <v>7358</v>
      </c>
      <c r="C52" s="3">
        <f t="shared" ca="1" si="5"/>
        <v>20.158904109589042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52748</v>
      </c>
      <c r="B53" s="1">
        <f t="shared" ca="1" si="4"/>
        <v>7724</v>
      </c>
      <c r="C53" s="3">
        <f t="shared" ca="1" si="5"/>
        <v>21.161643835616438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53113</v>
      </c>
      <c r="B54" s="1">
        <f t="shared" ca="1" si="4"/>
        <v>8089</v>
      </c>
      <c r="C54" s="3">
        <f t="shared" ca="1" si="5"/>
        <v>22.161643835616438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53478</v>
      </c>
      <c r="B55" s="1">
        <f t="shared" ca="1" si="4"/>
        <v>8454</v>
      </c>
      <c r="C55" s="3">
        <f t="shared" ca="1" si="5"/>
        <v>23.161643835616438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53843</v>
      </c>
      <c r="B56" s="1">
        <f t="shared" ca="1" si="4"/>
        <v>8819</v>
      </c>
      <c r="C56" s="3">
        <f t="shared" ca="1" si="5"/>
        <v>24.161643835616438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54209</v>
      </c>
      <c r="B57" s="1">
        <f t="shared" ca="1" si="4"/>
        <v>9185</v>
      </c>
      <c r="C57" s="3">
        <f t="shared" ca="1" si="5"/>
        <v>25.164383561643834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54574</v>
      </c>
      <c r="B58" s="1">
        <f t="shared" ca="1" si="4"/>
        <v>9550</v>
      </c>
      <c r="C58" s="3">
        <f t="shared" ca="1" si="5"/>
        <v>26.164383561643834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54939</v>
      </c>
      <c r="B59" s="1">
        <f t="shared" ca="1" si="4"/>
        <v>9915</v>
      </c>
      <c r="C59" s="3">
        <f t="shared" ca="1" si="5"/>
        <v>27.164383561643834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55304</v>
      </c>
      <c r="B60" s="1">
        <f t="shared" ca="1" si="4"/>
        <v>10280</v>
      </c>
      <c r="C60" s="3">
        <f t="shared" ca="1" si="5"/>
        <v>28.164383561643834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55670</v>
      </c>
      <c r="B61" s="1">
        <f t="shared" ca="1" si="4"/>
        <v>10646</v>
      </c>
      <c r="C61" s="3">
        <f t="shared" ca="1" si="5"/>
        <v>29.167123287671235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56035</v>
      </c>
      <c r="B62" s="1">
        <f t="shared" ca="1" si="4"/>
        <v>11011</v>
      </c>
      <c r="C62" s="3">
        <f t="shared" ca="1" si="5"/>
        <v>30.167123287671235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56400</v>
      </c>
      <c r="B63" s="1">
        <f t="shared" ca="1" si="4"/>
        <v>11376</v>
      </c>
      <c r="C63" s="3">
        <f t="shared" ca="1" si="5"/>
        <v>31.167123287671235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56765</v>
      </c>
      <c r="B64" s="1">
        <f t="shared" ca="1" si="4"/>
        <v>11741</v>
      </c>
      <c r="C64" s="3">
        <f t="shared" ca="1" si="5"/>
        <v>32.167123287671231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57131</v>
      </c>
      <c r="B65" s="1">
        <f t="shared" ca="1" si="4"/>
        <v>12107</v>
      </c>
      <c r="C65" s="3">
        <f t="shared" ca="1" si="5"/>
        <v>33.169863013698631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57496</v>
      </c>
      <c r="B66" s="1">
        <f t="shared" ca="1" si="4"/>
        <v>12472</v>
      </c>
      <c r="C66" s="3">
        <f t="shared" ca="1" si="5"/>
        <v>34.169863013698631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57861</v>
      </c>
      <c r="B67" s="1">
        <f t="shared" ca="1" si="4"/>
        <v>12837</v>
      </c>
      <c r="C67" s="3">
        <f t="shared" ca="1" si="5"/>
        <v>35.169863013698631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58226</v>
      </c>
      <c r="B68" s="1">
        <f t="shared" ca="1" si="4"/>
        <v>13202</v>
      </c>
      <c r="C68" s="3">
        <f t="shared" ca="1" si="5"/>
        <v>36.169863013698631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58592</v>
      </c>
      <c r="B69" s="1">
        <f t="shared" ca="1" si="4"/>
        <v>13568</v>
      </c>
      <c r="C69" s="3">
        <f t="shared" ca="1" si="5"/>
        <v>37.172602739726024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58957</v>
      </c>
      <c r="B70" s="1">
        <f t="shared" ca="1" si="4"/>
        <v>13933</v>
      </c>
      <c r="C70" s="3">
        <f t="shared" ca="1" si="5"/>
        <v>38.172602739726024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59322</v>
      </c>
      <c r="B71" s="1">
        <f t="shared" ca="1" si="4"/>
        <v>14298</v>
      </c>
      <c r="C71" s="3">
        <f t="shared" ca="1" si="5"/>
        <v>39.172602739726024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59687</v>
      </c>
      <c r="B72" s="1">
        <f t="shared" ca="1" si="4"/>
        <v>14663</v>
      </c>
      <c r="C72" s="3">
        <f t="shared" ca="1" si="5"/>
        <v>40.172602739726024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60053</v>
      </c>
      <c r="B73" s="1">
        <f t="shared" ca="1" si="4"/>
        <v>15029</v>
      </c>
      <c r="C73" s="3">
        <f t="shared" ca="1" si="5"/>
        <v>41.175342465753424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60418</v>
      </c>
      <c r="B74" s="1">
        <f t="shared" ca="1" si="4"/>
        <v>15394</v>
      </c>
      <c r="C74" s="3">
        <f t="shared" ca="1" si="5"/>
        <v>42.175342465753424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60783</v>
      </c>
      <c r="B75" s="1">
        <f t="shared" ca="1" si="4"/>
        <v>15759</v>
      </c>
      <c r="C75" s="3">
        <f t="shared" ca="1" si="5"/>
        <v>43.175342465753424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61148</v>
      </c>
      <c r="B76" s="1">
        <f t="shared" ca="1" si="4"/>
        <v>16124</v>
      </c>
      <c r="C76" s="3">
        <f t="shared" ca="1" si="5"/>
        <v>44.175342465753424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61514</v>
      </c>
      <c r="B77" s="1">
        <f t="shared" ca="1" si="4"/>
        <v>16490</v>
      </c>
      <c r="C77" s="3">
        <f t="shared" ca="1" si="5"/>
        <v>45.178082191780824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61879</v>
      </c>
      <c r="B78" s="1">
        <f t="shared" ca="1" si="4"/>
        <v>16855</v>
      </c>
      <c r="C78" s="3">
        <f t="shared" ca="1" si="5"/>
        <v>46.178082191780824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62244</v>
      </c>
      <c r="B79" s="1">
        <f t="shared" ca="1" si="4"/>
        <v>17220</v>
      </c>
      <c r="C79" s="3">
        <f t="shared" ca="1" si="5"/>
        <v>47.178082191780824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62609</v>
      </c>
      <c r="B80" s="1">
        <f t="shared" ca="1" si="4"/>
        <v>17585</v>
      </c>
      <c r="C80" s="3">
        <f t="shared" ca="1" si="5"/>
        <v>48.178082191780824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62975</v>
      </c>
      <c r="B81" s="1">
        <f t="shared" ca="1" si="4"/>
        <v>17951</v>
      </c>
      <c r="C81" s="3">
        <f t="shared" ca="1" si="5"/>
        <v>49.180821917808217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63340</v>
      </c>
      <c r="B82" s="1">
        <f t="shared" ca="1" si="4"/>
        <v>18316</v>
      </c>
      <c r="C82" s="3">
        <f t="shared" ca="1" si="5"/>
        <v>50.180821917808217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63705</v>
      </c>
      <c r="B83" s="1">
        <f t="shared" ca="1" si="4"/>
        <v>18681</v>
      </c>
      <c r="C83" s="3">
        <f t="shared" ca="1" si="5"/>
        <v>51.180821917808217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64070</v>
      </c>
      <c r="B84" s="1">
        <f t="shared" ca="1" si="4"/>
        <v>19046</v>
      </c>
      <c r="C84" s="3">
        <f t="shared" ca="1" si="5"/>
        <v>52.180821917808217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64436</v>
      </c>
      <c r="B85" s="1">
        <f t="shared" ca="1" si="4"/>
        <v>19412</v>
      </c>
      <c r="C85" s="3">
        <f t="shared" ca="1" si="5"/>
        <v>53.183561643835617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64801</v>
      </c>
      <c r="B86" s="1">
        <f t="shared" ca="1" si="4"/>
        <v>19777</v>
      </c>
      <c r="C86" s="3">
        <f t="shared" ca="1" si="5"/>
        <v>54.183561643835617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65166</v>
      </c>
      <c r="B87" s="1">
        <f t="shared" ca="1" si="4"/>
        <v>20142</v>
      </c>
      <c r="C87" s="3">
        <f t="shared" ca="1" si="5"/>
        <v>55.183561643835617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65531</v>
      </c>
      <c r="B88" s="1">
        <f t="shared" ca="1" si="4"/>
        <v>20507</v>
      </c>
      <c r="C88" s="3">
        <f t="shared" ca="1" si="5"/>
        <v>56.183561643835617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65897</v>
      </c>
      <c r="B89" s="1">
        <f t="shared" ca="1" si="4"/>
        <v>20873</v>
      </c>
      <c r="C89" s="3">
        <f t="shared" ca="1" si="5"/>
        <v>57.186301369863017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66262</v>
      </c>
      <c r="B90" s="1">
        <f t="shared" ca="1" si="4"/>
        <v>21238</v>
      </c>
      <c r="C90" s="3">
        <f t="shared" ca="1" si="5"/>
        <v>58.186301369863017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66627</v>
      </c>
      <c r="B91" s="1">
        <f t="shared" ca="1" si="4"/>
        <v>21603</v>
      </c>
      <c r="C91" s="3">
        <f t="shared" ca="1" si="5"/>
        <v>59.186301369863017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66992</v>
      </c>
      <c r="B92" s="1">
        <f t="shared" ca="1" si="4"/>
        <v>21968</v>
      </c>
      <c r="C92" s="3">
        <f t="shared" ca="1" si="5"/>
        <v>60.186301369863017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67358</v>
      </c>
      <c r="B93" s="1">
        <f t="shared" ca="1" si="4"/>
        <v>22334</v>
      </c>
      <c r="C93" s="3">
        <f t="shared" ca="1" si="5"/>
        <v>61.18904109589041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67723</v>
      </c>
      <c r="B94" s="1">
        <f t="shared" ca="1" si="4"/>
        <v>22699</v>
      </c>
      <c r="C94" s="3">
        <f t="shared" ca="1" si="5"/>
        <v>62.18904109589041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68088</v>
      </c>
      <c r="B95" s="1">
        <f t="shared" ca="1" si="4"/>
        <v>23064</v>
      </c>
      <c r="C95" s="3">
        <f t="shared" ca="1" si="5"/>
        <v>63.18904109589041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68453</v>
      </c>
      <c r="B96" s="1">
        <f t="shared" ca="1" si="4"/>
        <v>23429</v>
      </c>
      <c r="C96" s="3">
        <f t="shared" ca="1" si="5"/>
        <v>64.189041095890417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68819</v>
      </c>
      <c r="B97" s="1">
        <f t="shared" ca="1" si="4"/>
        <v>23795</v>
      </c>
      <c r="C97" s="3">
        <f t="shared" ca="1" si="5"/>
        <v>65.191780821917803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69184</v>
      </c>
      <c r="B98" s="1">
        <f t="shared" ca="1" si="4"/>
        <v>24160</v>
      </c>
      <c r="C98" s="3">
        <f t="shared" ca="1" si="5"/>
        <v>66.191780821917803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69549</v>
      </c>
      <c r="B99" s="1">
        <f t="shared" ca="1" si="4"/>
        <v>24525</v>
      </c>
      <c r="C99" s="3">
        <f t="shared" ca="1" si="5"/>
        <v>67.191780821917803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69914</v>
      </c>
      <c r="B100" s="1">
        <f t="shared" ca="1" si="4"/>
        <v>24890</v>
      </c>
      <c r="C100" s="3">
        <f t="shared" ca="1" si="5"/>
        <v>68.191780821917803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70280</v>
      </c>
      <c r="B101" s="1">
        <f t="shared" ca="1" si="4"/>
        <v>25256</v>
      </c>
      <c r="C101" s="3">
        <f t="shared" ca="1" si="5"/>
        <v>69.194520547945203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70645</v>
      </c>
      <c r="B102" s="1">
        <f t="shared" ca="1" si="4"/>
        <v>25621</v>
      </c>
      <c r="C102" s="3">
        <f t="shared" ca="1" si="5"/>
        <v>70.194520547945203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71010</v>
      </c>
      <c r="B103" s="1">
        <f t="shared" ca="1" si="4"/>
        <v>25986</v>
      </c>
      <c r="C103" s="3">
        <f t="shared" ca="1" si="5"/>
        <v>71.194520547945203</v>
      </c>
      <c r="D103" s="3">
        <f t="shared" ca="1" si="7"/>
        <v>0</v>
      </c>
      <c r="E103" s="3"/>
    </row>
    <row r="104" spans="1:8" x14ac:dyDescent="0.25">
      <c r="A104" s="4">
        <f t="shared" ca="1" si="6"/>
        <v>71375</v>
      </c>
      <c r="B104" s="1">
        <f t="shared" ca="1" si="4"/>
        <v>26351</v>
      </c>
      <c r="C104" s="3">
        <f t="shared" ca="1" si="5"/>
        <v>72.194520547945203</v>
      </c>
      <c r="D104" s="3">
        <f t="shared" ca="1" si="7"/>
        <v>0</v>
      </c>
      <c r="E104" s="3"/>
    </row>
    <row r="105" spans="1:8" x14ac:dyDescent="0.25">
      <c r="A105" s="4">
        <f t="shared" ca="1" si="6"/>
        <v>71741</v>
      </c>
      <c r="B105" s="1">
        <f t="shared" ca="1" si="4"/>
        <v>26717</v>
      </c>
      <c r="C105" s="3">
        <f t="shared" ca="1" si="5"/>
        <v>73.197260273972603</v>
      </c>
      <c r="D105" s="3">
        <f t="shared" ca="1" si="7"/>
        <v>0</v>
      </c>
      <c r="E105" s="3"/>
    </row>
    <row r="106" spans="1:8" x14ac:dyDescent="0.25">
      <c r="A106" s="4">
        <f t="shared" ca="1" si="6"/>
        <v>72106</v>
      </c>
      <c r="B106" s="1">
        <f t="shared" ca="1" si="4"/>
        <v>27082</v>
      </c>
      <c r="C106" s="3">
        <f t="shared" ca="1" si="5"/>
        <v>74.197260273972603</v>
      </c>
      <c r="D106" s="3">
        <f t="shared" ca="1" si="7"/>
        <v>0</v>
      </c>
      <c r="E106" s="3"/>
    </row>
    <row r="107" spans="1:8" x14ac:dyDescent="0.25">
      <c r="A107" s="4">
        <f t="shared" ca="1" si="6"/>
        <v>72471</v>
      </c>
      <c r="B107" s="1">
        <f t="shared" ca="1" si="4"/>
        <v>27447</v>
      </c>
      <c r="C107" s="3">
        <f t="shared" ca="1" si="5"/>
        <v>75.197260273972603</v>
      </c>
      <c r="D107" s="3">
        <f t="shared" ca="1" si="7"/>
        <v>0</v>
      </c>
      <c r="E107" s="3"/>
    </row>
    <row r="108" spans="1:8" x14ac:dyDescent="0.25">
      <c r="A108" s="4">
        <f t="shared" ca="1" si="6"/>
        <v>72836</v>
      </c>
      <c r="B108" s="1">
        <f t="shared" ca="1" si="4"/>
        <v>27812</v>
      </c>
      <c r="C108" s="3">
        <f t="shared" ca="1" si="5"/>
        <v>76.197260273972603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73201</v>
      </c>
      <c r="B109" s="1">
        <f t="shared" ca="1" si="4"/>
        <v>28177</v>
      </c>
      <c r="C109" s="3">
        <f t="shared" ca="1" si="5"/>
        <v>77.197260273972603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73566</v>
      </c>
      <c r="B110" s="1">
        <f t="shared" ca="1" si="4"/>
        <v>28542</v>
      </c>
      <c r="C110" s="3">
        <f t="shared" ca="1" si="5"/>
        <v>78.197260273972603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73931</v>
      </c>
      <c r="B111" s="1">
        <f t="shared" ref="B111:B154" ca="1" si="8">DATEDIF($B$15,A111,"d")</f>
        <v>28907</v>
      </c>
      <c r="C111" s="3">
        <f t="shared" ref="C111:C154" ca="1" si="9">B111/365</f>
        <v>79.197260273972603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74296</v>
      </c>
      <c r="B112" s="1">
        <f t="shared" ca="1" si="8"/>
        <v>29272</v>
      </c>
      <c r="C112" s="3">
        <f t="shared" ca="1" si="9"/>
        <v>80.197260273972603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74662</v>
      </c>
      <c r="B113" s="1">
        <f t="shared" ca="1" si="8"/>
        <v>29638</v>
      </c>
      <c r="C113" s="3">
        <f t="shared" ca="1" si="9"/>
        <v>81.2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75027</v>
      </c>
      <c r="B114" s="1">
        <f t="shared" ca="1" si="8"/>
        <v>30003</v>
      </c>
      <c r="C114" s="3">
        <f t="shared" ca="1" si="9"/>
        <v>82.2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75392</v>
      </c>
      <c r="B115" s="1">
        <f t="shared" ca="1" si="8"/>
        <v>30368</v>
      </c>
      <c r="C115" s="3">
        <f t="shared" ca="1" si="9"/>
        <v>83.2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75757</v>
      </c>
      <c r="B116" s="1">
        <f t="shared" ca="1" si="8"/>
        <v>30733</v>
      </c>
      <c r="C116" s="3">
        <f t="shared" ca="1" si="9"/>
        <v>84.2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76123</v>
      </c>
      <c r="B117" s="1">
        <f t="shared" ca="1" si="8"/>
        <v>31099</v>
      </c>
      <c r="C117" s="3">
        <f t="shared" ca="1" si="9"/>
        <v>85.202739726027403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76488</v>
      </c>
      <c r="B118" s="1">
        <f t="shared" ca="1" si="8"/>
        <v>31464</v>
      </c>
      <c r="C118" s="3">
        <f t="shared" ca="1" si="9"/>
        <v>86.202739726027403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76853</v>
      </c>
      <c r="B119" s="1">
        <f t="shared" ca="1" si="8"/>
        <v>31829</v>
      </c>
      <c r="C119" s="3">
        <f t="shared" ca="1" si="9"/>
        <v>87.202739726027403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77218</v>
      </c>
      <c r="B120" s="1">
        <f t="shared" ca="1" si="8"/>
        <v>32194</v>
      </c>
      <c r="C120" s="3">
        <f t="shared" ca="1" si="9"/>
        <v>88.202739726027403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77584</v>
      </c>
      <c r="B121" s="1">
        <f t="shared" ca="1" si="8"/>
        <v>32560</v>
      </c>
      <c r="C121" s="3">
        <f t="shared" ca="1" si="9"/>
        <v>89.205479452054789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77949</v>
      </c>
      <c r="B122" s="1">
        <f t="shared" ca="1" si="8"/>
        <v>32925</v>
      </c>
      <c r="C122" s="3">
        <f t="shared" ca="1" si="9"/>
        <v>90.205479452054789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78314</v>
      </c>
      <c r="B123" s="1">
        <f t="shared" ca="1" si="8"/>
        <v>33290</v>
      </c>
      <c r="C123" s="3">
        <f t="shared" ca="1" si="9"/>
        <v>91.205479452054789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78679</v>
      </c>
      <c r="B124" s="1">
        <f t="shared" ca="1" si="8"/>
        <v>33655</v>
      </c>
      <c r="C124" s="3">
        <f t="shared" ca="1" si="9"/>
        <v>92.205479452054789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79045</v>
      </c>
      <c r="B125" s="1">
        <f t="shared" ca="1" si="8"/>
        <v>34021</v>
      </c>
      <c r="C125" s="3">
        <f t="shared" ca="1" si="9"/>
        <v>93.208219178082189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79410</v>
      </c>
      <c r="B126" s="1">
        <f t="shared" ca="1" si="8"/>
        <v>34386</v>
      </c>
      <c r="C126" s="3">
        <f t="shared" ca="1" si="9"/>
        <v>94.208219178082189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79775</v>
      </c>
      <c r="B127" s="1">
        <f t="shared" ca="1" si="8"/>
        <v>34751</v>
      </c>
      <c r="C127" s="3">
        <f t="shared" ca="1" si="9"/>
        <v>95.208219178082189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80140</v>
      </c>
      <c r="B128" s="1">
        <f t="shared" ca="1" si="8"/>
        <v>35116</v>
      </c>
      <c r="C128" s="3">
        <f t="shared" ca="1" si="9"/>
        <v>96.208219178082189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80506</v>
      </c>
      <c r="B129" s="1">
        <f t="shared" ca="1" si="8"/>
        <v>35482</v>
      </c>
      <c r="C129" s="3">
        <f t="shared" ca="1" si="9"/>
        <v>97.210958904109589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80871</v>
      </c>
      <c r="B130" s="1">
        <f t="shared" ca="1" si="8"/>
        <v>35847</v>
      </c>
      <c r="C130" s="3">
        <f t="shared" ca="1" si="9"/>
        <v>98.210958904109589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81236</v>
      </c>
      <c r="B131" s="1">
        <f t="shared" ca="1" si="8"/>
        <v>36212</v>
      </c>
      <c r="C131" s="3">
        <f t="shared" ca="1" si="9"/>
        <v>99.210958904109589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81601</v>
      </c>
      <c r="B132" s="1">
        <f t="shared" ca="1" si="8"/>
        <v>36577</v>
      </c>
      <c r="C132" s="3">
        <f t="shared" ca="1" si="9"/>
        <v>100.21095890410959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81967</v>
      </c>
      <c r="B133" s="1">
        <f t="shared" ca="1" si="8"/>
        <v>36943</v>
      </c>
      <c r="C133" s="3">
        <f t="shared" ca="1" si="9"/>
        <v>101.21369863013699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82332</v>
      </c>
      <c r="B134" s="1">
        <f t="shared" ca="1" si="8"/>
        <v>37308</v>
      </c>
      <c r="C134" s="3">
        <f t="shared" ca="1" si="9"/>
        <v>102.21369863013699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82697</v>
      </c>
      <c r="B135" s="1">
        <f t="shared" ca="1" si="8"/>
        <v>37673</v>
      </c>
      <c r="C135" s="3">
        <f t="shared" ca="1" si="9"/>
        <v>103.21369863013699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83062</v>
      </c>
      <c r="B136" s="1">
        <f t="shared" ca="1" si="8"/>
        <v>38038</v>
      </c>
      <c r="C136" s="3">
        <f t="shared" ca="1" si="9"/>
        <v>104.21369863013699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83428</v>
      </c>
      <c r="B137" s="1">
        <f t="shared" ca="1" si="8"/>
        <v>38404</v>
      </c>
      <c r="C137" s="3">
        <f t="shared" ca="1" si="9"/>
        <v>105.21643835616439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83793</v>
      </c>
      <c r="B138" s="1">
        <f t="shared" ca="1" si="8"/>
        <v>38769</v>
      </c>
      <c r="C138" s="3">
        <f t="shared" ca="1" si="9"/>
        <v>106.21643835616439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84158</v>
      </c>
      <c r="B139" s="1">
        <f t="shared" ca="1" si="8"/>
        <v>39134</v>
      </c>
      <c r="C139" s="3">
        <f t="shared" ca="1" si="9"/>
        <v>107.21643835616439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84523</v>
      </c>
      <c r="B140" s="1">
        <f t="shared" ca="1" si="8"/>
        <v>39499</v>
      </c>
      <c r="C140" s="3">
        <f t="shared" ca="1" si="9"/>
        <v>108.21643835616439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84889</v>
      </c>
      <c r="B141" s="1">
        <f t="shared" ca="1" si="8"/>
        <v>39865</v>
      </c>
      <c r="C141" s="3">
        <f t="shared" ca="1" si="9"/>
        <v>109.21917808219177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85254</v>
      </c>
      <c r="B142" s="1">
        <f t="shared" ca="1" si="8"/>
        <v>40230</v>
      </c>
      <c r="C142" s="3">
        <f t="shared" ca="1" si="9"/>
        <v>110.21917808219177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85619</v>
      </c>
      <c r="B143" s="1">
        <f t="shared" ca="1" si="8"/>
        <v>40595</v>
      </c>
      <c r="C143" s="3">
        <f t="shared" ca="1" si="9"/>
        <v>111.21917808219177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85984</v>
      </c>
      <c r="B144" s="1">
        <f t="shared" ca="1" si="8"/>
        <v>40960</v>
      </c>
      <c r="C144" s="3">
        <f t="shared" ca="1" si="9"/>
        <v>112.21917808219177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86350</v>
      </c>
      <c r="B145" s="1">
        <f t="shared" ca="1" si="8"/>
        <v>41326</v>
      </c>
      <c r="C145" s="3">
        <f t="shared" ca="1" si="9"/>
        <v>113.22191780821917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86715</v>
      </c>
      <c r="B146" s="1">
        <f t="shared" ca="1" si="8"/>
        <v>41691</v>
      </c>
      <c r="C146" s="3">
        <f t="shared" ca="1" si="9"/>
        <v>114.22191780821917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87080</v>
      </c>
      <c r="B147" s="1">
        <f t="shared" ca="1" si="8"/>
        <v>42056</v>
      </c>
      <c r="C147" s="3">
        <f t="shared" ca="1" si="9"/>
        <v>115.22191780821917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87445</v>
      </c>
      <c r="B148" s="1">
        <f t="shared" ca="1" si="8"/>
        <v>42421</v>
      </c>
      <c r="C148" s="3">
        <f t="shared" ca="1" si="9"/>
        <v>116.22191780821917</v>
      </c>
      <c r="D148" s="3">
        <f t="shared" ca="1" si="7"/>
        <v>0</v>
      </c>
      <c r="E148" s="3"/>
    </row>
    <row r="149" spans="1:8" x14ac:dyDescent="0.25">
      <c r="A149" s="4">
        <f t="shared" ca="1" si="6"/>
        <v>87811</v>
      </c>
      <c r="B149" s="1">
        <f t="shared" ca="1" si="8"/>
        <v>42787</v>
      </c>
      <c r="C149" s="3">
        <f t="shared" ca="1" si="9"/>
        <v>117.22465753424657</v>
      </c>
      <c r="D149" s="3">
        <f t="shared" ca="1" si="7"/>
        <v>0</v>
      </c>
      <c r="E149" s="3"/>
    </row>
    <row r="150" spans="1:8" x14ac:dyDescent="0.25">
      <c r="A150" s="4">
        <f t="shared" ca="1" si="6"/>
        <v>88176</v>
      </c>
      <c r="B150" s="1">
        <f t="shared" ca="1" si="8"/>
        <v>43152</v>
      </c>
      <c r="C150" s="3">
        <f t="shared" ca="1" si="9"/>
        <v>118.22465753424657</v>
      </c>
      <c r="D150" s="3">
        <f t="shared" ca="1" si="7"/>
        <v>0</v>
      </c>
      <c r="E150" s="3"/>
    </row>
    <row r="151" spans="1:8" x14ac:dyDescent="0.25">
      <c r="A151" s="4">
        <f t="shared" ca="1" si="6"/>
        <v>88541</v>
      </c>
      <c r="B151" s="1">
        <f t="shared" ca="1" si="8"/>
        <v>43517</v>
      </c>
      <c r="C151" s="3">
        <f t="shared" ca="1" si="9"/>
        <v>119.22465753424657</v>
      </c>
      <c r="D151" s="3">
        <f t="shared" ca="1" si="7"/>
        <v>0</v>
      </c>
      <c r="E151" s="3"/>
    </row>
    <row r="152" spans="1:8" x14ac:dyDescent="0.25">
      <c r="A152" s="4">
        <f t="shared" ca="1" si="6"/>
        <v>88906</v>
      </c>
      <c r="B152" s="1">
        <f t="shared" ca="1" si="8"/>
        <v>43882</v>
      </c>
      <c r="C152" s="3">
        <f t="shared" ca="1" si="9"/>
        <v>120.22465753424657</v>
      </c>
      <c r="D152" s="3">
        <f t="shared" ca="1" si="7"/>
        <v>0</v>
      </c>
      <c r="E152" s="3"/>
    </row>
    <row r="153" spans="1:8" x14ac:dyDescent="0.25">
      <c r="A153" s="4">
        <f t="shared" ca="1" si="6"/>
        <v>89272</v>
      </c>
      <c r="B153" s="1">
        <f t="shared" ca="1" si="8"/>
        <v>44248</v>
      </c>
      <c r="C153" s="3">
        <f t="shared" ca="1" si="9"/>
        <v>121.22739726027397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89637</v>
      </c>
      <c r="B154" s="1">
        <f t="shared" ca="1" si="8"/>
        <v>44613</v>
      </c>
      <c r="C154" s="3">
        <f t="shared" ca="1" si="9"/>
        <v>122.22739726027397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29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28" priority="2" operator="containsText" text="DATA NON GESTIBILE">
      <formula>NOT(ISERROR(SEARCH("DATA NON GESTIBILE",C15)))</formula>
    </cfRule>
  </conditionalFormatting>
  <conditionalFormatting sqref="C22 C24">
    <cfRule type="containsText" dxfId="27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796E-B477-437A-8C2A-1EE790060FD4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MAIN!E7</f>
        <v>104.9</v>
      </c>
      <c r="C3" s="11" t="s">
        <v>19</v>
      </c>
      <c r="G3" s="25" t="str">
        <f>A26</f>
        <v>TIR netto</v>
      </c>
      <c r="H3" s="26">
        <f ca="1">B26</f>
        <v>1.8942698836326603E-2</v>
      </c>
    </row>
    <row r="4" spans="1:16" x14ac:dyDescent="0.25">
      <c r="A4" s="14" t="s">
        <v>3</v>
      </c>
      <c r="B4" s="29">
        <f>MAIN!F7</f>
        <v>2000</v>
      </c>
      <c r="C4" s="11" t="s">
        <v>20</v>
      </c>
    </row>
    <row r="5" spans="1:16" x14ac:dyDescent="0.25">
      <c r="A5" s="5" t="s">
        <v>2</v>
      </c>
      <c r="B5" s="1">
        <f>B3*B4/100</f>
        <v>2098</v>
      </c>
      <c r="C5" s="11" t="s">
        <v>7</v>
      </c>
    </row>
    <row r="6" spans="1:16" x14ac:dyDescent="0.25">
      <c r="A6" s="14" t="s">
        <v>4</v>
      </c>
      <c r="B6" s="30">
        <f>MAIN!G7</f>
        <v>4.65E-2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MAIN!H7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93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4.65E-2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9.5162250000000004E-2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MAIN!I7</f>
        <v>45868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MAIN!J7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2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63.18904109589041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0.67945205479452053</v>
      </c>
      <c r="D18" s="21"/>
      <c r="F18" s="4"/>
      <c r="G18" s="3"/>
      <c r="J18" s="13"/>
      <c r="N18" s="5"/>
    </row>
    <row r="19" spans="1:16" x14ac:dyDescent="0.25">
      <c r="A19" s="5" t="s">
        <v>13</v>
      </c>
      <c r="B19" s="29">
        <f>MAIN!K7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MAIN!L7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MAIN!M7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12.25</v>
      </c>
      <c r="C24" s="11"/>
      <c r="D24" s="8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1.8942698836326603E-2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90.834589041096024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-2153.290410958904</v>
      </c>
      <c r="E31" s="3"/>
      <c r="G31" s="5"/>
      <c r="H31" s="5"/>
      <c r="I31" s="5"/>
    </row>
    <row r="32" spans="1:16" x14ac:dyDescent="0.25">
      <c r="A32" s="4">
        <f ca="1">COUPNCD(B15,B13,B7)</f>
        <v>45137</v>
      </c>
      <c r="B32" s="1">
        <f t="shared" ref="B32:B46" ca="1" si="1">DATEDIF($B$15,A32,"d")</f>
        <v>113</v>
      </c>
      <c r="C32" s="3">
        <f t="shared" ca="1" si="0"/>
        <v>0.30958904109589042</v>
      </c>
      <c r="D32" s="3">
        <f ca="1">IF(A32=$B$13,$B$4-MAX(0,$B$4-$B$3*$B$4/100)*$B$22+$B$10*$B$23,IF(A32&gt;$B$13,0,$B$10*$B$23))</f>
        <v>81.375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45503</v>
      </c>
      <c r="B33" s="1">
        <f t="shared" ca="1" si="1"/>
        <v>479</v>
      </c>
      <c r="C33" s="3">
        <f t="shared" ca="1" si="0"/>
        <v>1.3123287671232877</v>
      </c>
      <c r="D33" s="3">
        <f t="shared" ref="D33:D96" ca="1" si="3">IF(A33=$B$13,$B$4-MAX(0,$B$4-$B$3*$B$4/100)*$B$22+$B$10*$B$23,IF(A33&gt;$B$13,0,$B$10*$B$23))</f>
        <v>81.375</v>
      </c>
      <c r="E33" s="3"/>
      <c r="G33" s="9"/>
      <c r="H33" s="3"/>
      <c r="I33" s="8"/>
    </row>
    <row r="34" spans="1:9" x14ac:dyDescent="0.25">
      <c r="A34" s="4">
        <f t="shared" ca="1" si="2"/>
        <v>45868</v>
      </c>
      <c r="B34" s="1">
        <f t="shared" ca="1" si="1"/>
        <v>844</v>
      </c>
      <c r="C34" s="3">
        <f t="shared" ca="1" si="0"/>
        <v>2.3123287671232875</v>
      </c>
      <c r="D34" s="3">
        <f t="shared" ca="1" si="3"/>
        <v>2081.375</v>
      </c>
      <c r="E34" s="3"/>
      <c r="G34" s="9"/>
      <c r="H34" s="3"/>
      <c r="I34" s="8"/>
    </row>
    <row r="35" spans="1:9" x14ac:dyDescent="0.25">
      <c r="A35" s="4">
        <f t="shared" ca="1" si="2"/>
        <v>46233</v>
      </c>
      <c r="B35" s="1">
        <f t="shared" ca="1" si="1"/>
        <v>1209</v>
      </c>
      <c r="C35" s="3">
        <f t="shared" ca="1" si="0"/>
        <v>3.3123287671232875</v>
      </c>
      <c r="D35" s="3">
        <f t="shared" ca="1" si="3"/>
        <v>0</v>
      </c>
      <c r="E35" s="3"/>
      <c r="G35" s="9"/>
      <c r="H35" s="3"/>
      <c r="I35" s="8"/>
    </row>
    <row r="36" spans="1:9" x14ac:dyDescent="0.25">
      <c r="A36" s="4">
        <f t="shared" ca="1" si="2"/>
        <v>46598</v>
      </c>
      <c r="B36" s="1">
        <f t="shared" ca="1" si="1"/>
        <v>1574</v>
      </c>
      <c r="C36" s="3">
        <f t="shared" ca="1" si="0"/>
        <v>4.3123287671232875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46964</v>
      </c>
      <c r="B37" s="1">
        <f t="shared" ca="1" si="1"/>
        <v>1940</v>
      </c>
      <c r="C37" s="3">
        <f t="shared" ca="1" si="0"/>
        <v>5.3150684931506849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47329</v>
      </c>
      <c r="B38" s="1">
        <f t="shared" ca="1" si="1"/>
        <v>2305</v>
      </c>
      <c r="C38" s="3">
        <f t="shared" ca="1" si="0"/>
        <v>6.3150684931506849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47694</v>
      </c>
      <c r="B39" s="1">
        <f t="shared" ca="1" si="1"/>
        <v>2670</v>
      </c>
      <c r="C39" s="3">
        <f t="shared" ca="1" si="0"/>
        <v>7.3150684931506849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48059</v>
      </c>
      <c r="B40" s="1">
        <f t="shared" ca="1" si="1"/>
        <v>3035</v>
      </c>
      <c r="C40" s="3">
        <f t="shared" ca="1" si="0"/>
        <v>8.3150684931506849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48425</v>
      </c>
      <c r="B41" s="1">
        <f t="shared" ca="1" si="1"/>
        <v>3401</v>
      </c>
      <c r="C41" s="3">
        <f t="shared" ca="1" si="0"/>
        <v>9.3178082191780813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48790</v>
      </c>
      <c r="B42" s="1">
        <f t="shared" ca="1" si="1"/>
        <v>3766</v>
      </c>
      <c r="C42" s="3">
        <f t="shared" ca="1" si="0"/>
        <v>10.317808219178081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49155</v>
      </c>
      <c r="B43" s="1">
        <f t="shared" ca="1" si="1"/>
        <v>4131</v>
      </c>
      <c r="C43" s="3">
        <f t="shared" ca="1" si="0"/>
        <v>11.317808219178081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49520</v>
      </c>
      <c r="B44" s="1">
        <f t="shared" ca="1" si="1"/>
        <v>4496</v>
      </c>
      <c r="C44" s="3">
        <f t="shared" ca="1" si="0"/>
        <v>12.317808219178081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49886</v>
      </c>
      <c r="B45" s="1">
        <f t="shared" ca="1" si="1"/>
        <v>4862</v>
      </c>
      <c r="C45" s="3">
        <f t="shared" ca="1" si="0"/>
        <v>13.32054794520548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50251</v>
      </c>
      <c r="B46" s="1">
        <f t="shared" ca="1" si="1"/>
        <v>5227</v>
      </c>
      <c r="C46" s="3">
        <f t="shared" ca="1" si="0"/>
        <v>14.32054794520548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50616</v>
      </c>
      <c r="B47" s="1">
        <f t="shared" ref="B47:B110" ca="1" si="4">DATEDIF($B$15,A47,"d")</f>
        <v>5592</v>
      </c>
      <c r="C47" s="3">
        <f t="shared" ref="C47:C110" ca="1" si="5">B47/365</f>
        <v>15.32054794520548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50981</v>
      </c>
      <c r="B48" s="1">
        <f t="shared" ca="1" si="4"/>
        <v>5957</v>
      </c>
      <c r="C48" s="3">
        <f t="shared" ca="1" si="5"/>
        <v>16.32054794520548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51347</v>
      </c>
      <c r="B49" s="1">
        <f t="shared" ca="1" si="4"/>
        <v>6323</v>
      </c>
      <c r="C49" s="3">
        <f t="shared" ca="1" si="5"/>
        <v>17.323287671232876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51712</v>
      </c>
      <c r="B50" s="1">
        <f t="shared" ca="1" si="4"/>
        <v>6688</v>
      </c>
      <c r="C50" s="3">
        <f t="shared" ca="1" si="5"/>
        <v>18.323287671232876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52077</v>
      </c>
      <c r="B51" s="1">
        <f t="shared" ca="1" si="4"/>
        <v>7053</v>
      </c>
      <c r="C51" s="3">
        <f t="shared" ca="1" si="5"/>
        <v>19.323287671232876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52442</v>
      </c>
      <c r="B52" s="1">
        <f t="shared" ca="1" si="4"/>
        <v>7418</v>
      </c>
      <c r="C52" s="3">
        <f t="shared" ca="1" si="5"/>
        <v>20.323287671232876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52808</v>
      </c>
      <c r="B53" s="1">
        <f t="shared" ca="1" si="4"/>
        <v>7784</v>
      </c>
      <c r="C53" s="3">
        <f t="shared" ca="1" si="5"/>
        <v>21.326027397260273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53173</v>
      </c>
      <c r="B54" s="1">
        <f t="shared" ca="1" si="4"/>
        <v>8149</v>
      </c>
      <c r="C54" s="3">
        <f t="shared" ca="1" si="5"/>
        <v>22.326027397260273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53538</v>
      </c>
      <c r="B55" s="1">
        <f t="shared" ca="1" si="4"/>
        <v>8514</v>
      </c>
      <c r="C55" s="3">
        <f t="shared" ca="1" si="5"/>
        <v>23.326027397260273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53903</v>
      </c>
      <c r="B56" s="1">
        <f t="shared" ca="1" si="4"/>
        <v>8879</v>
      </c>
      <c r="C56" s="3">
        <f t="shared" ca="1" si="5"/>
        <v>24.326027397260273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54269</v>
      </c>
      <c r="B57" s="1">
        <f t="shared" ca="1" si="4"/>
        <v>9245</v>
      </c>
      <c r="C57" s="3">
        <f t="shared" ca="1" si="5"/>
        <v>25.328767123287673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54634</v>
      </c>
      <c r="B58" s="1">
        <f t="shared" ca="1" si="4"/>
        <v>9610</v>
      </c>
      <c r="C58" s="3">
        <f t="shared" ca="1" si="5"/>
        <v>26.328767123287673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54999</v>
      </c>
      <c r="B59" s="1">
        <f t="shared" ca="1" si="4"/>
        <v>9975</v>
      </c>
      <c r="C59" s="3">
        <f t="shared" ca="1" si="5"/>
        <v>27.328767123287673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55364</v>
      </c>
      <c r="B60" s="1">
        <f t="shared" ca="1" si="4"/>
        <v>10340</v>
      </c>
      <c r="C60" s="3">
        <f t="shared" ca="1" si="5"/>
        <v>28.328767123287673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55730</v>
      </c>
      <c r="B61" s="1">
        <f t="shared" ca="1" si="4"/>
        <v>10706</v>
      </c>
      <c r="C61" s="3">
        <f t="shared" ca="1" si="5"/>
        <v>29.331506849315069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56095</v>
      </c>
      <c r="B62" s="1">
        <f t="shared" ca="1" si="4"/>
        <v>11071</v>
      </c>
      <c r="C62" s="3">
        <f t="shared" ca="1" si="5"/>
        <v>30.331506849315069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56460</v>
      </c>
      <c r="B63" s="1">
        <f t="shared" ca="1" si="4"/>
        <v>11436</v>
      </c>
      <c r="C63" s="3">
        <f t="shared" ca="1" si="5"/>
        <v>31.331506849315069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56825</v>
      </c>
      <c r="B64" s="1">
        <f t="shared" ca="1" si="4"/>
        <v>11801</v>
      </c>
      <c r="C64" s="3">
        <f t="shared" ca="1" si="5"/>
        <v>32.331506849315069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57191</v>
      </c>
      <c r="B65" s="1">
        <f t="shared" ca="1" si="4"/>
        <v>12167</v>
      </c>
      <c r="C65" s="3">
        <f t="shared" ca="1" si="5"/>
        <v>33.334246575342469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57556</v>
      </c>
      <c r="B66" s="1">
        <f t="shared" ca="1" si="4"/>
        <v>12532</v>
      </c>
      <c r="C66" s="3">
        <f t="shared" ca="1" si="5"/>
        <v>34.334246575342469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57921</v>
      </c>
      <c r="B67" s="1">
        <f t="shared" ca="1" si="4"/>
        <v>12897</v>
      </c>
      <c r="C67" s="3">
        <f t="shared" ca="1" si="5"/>
        <v>35.334246575342469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58286</v>
      </c>
      <c r="B68" s="1">
        <f t="shared" ca="1" si="4"/>
        <v>13262</v>
      </c>
      <c r="C68" s="3">
        <f t="shared" ca="1" si="5"/>
        <v>36.334246575342469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58652</v>
      </c>
      <c r="B69" s="1">
        <f t="shared" ca="1" si="4"/>
        <v>13628</v>
      </c>
      <c r="C69" s="3">
        <f t="shared" ca="1" si="5"/>
        <v>37.336986301369862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59017</v>
      </c>
      <c r="B70" s="1">
        <f t="shared" ca="1" si="4"/>
        <v>13993</v>
      </c>
      <c r="C70" s="3">
        <f t="shared" ca="1" si="5"/>
        <v>38.336986301369862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59382</v>
      </c>
      <c r="B71" s="1">
        <f t="shared" ca="1" si="4"/>
        <v>14358</v>
      </c>
      <c r="C71" s="3">
        <f t="shared" ca="1" si="5"/>
        <v>39.336986301369862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59747</v>
      </c>
      <c r="B72" s="1">
        <f t="shared" ca="1" si="4"/>
        <v>14723</v>
      </c>
      <c r="C72" s="3">
        <f t="shared" ca="1" si="5"/>
        <v>40.336986301369862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60113</v>
      </c>
      <c r="B73" s="1">
        <f t="shared" ca="1" si="4"/>
        <v>15089</v>
      </c>
      <c r="C73" s="3">
        <f t="shared" ca="1" si="5"/>
        <v>41.339726027397262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60478</v>
      </c>
      <c r="B74" s="1">
        <f t="shared" ca="1" si="4"/>
        <v>15454</v>
      </c>
      <c r="C74" s="3">
        <f t="shared" ca="1" si="5"/>
        <v>42.339726027397262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60843</v>
      </c>
      <c r="B75" s="1">
        <f t="shared" ca="1" si="4"/>
        <v>15819</v>
      </c>
      <c r="C75" s="3">
        <f t="shared" ca="1" si="5"/>
        <v>43.339726027397262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61208</v>
      </c>
      <c r="B76" s="1">
        <f t="shared" ca="1" si="4"/>
        <v>16184</v>
      </c>
      <c r="C76" s="3">
        <f t="shared" ca="1" si="5"/>
        <v>44.339726027397262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61574</v>
      </c>
      <c r="B77" s="1">
        <f t="shared" ca="1" si="4"/>
        <v>16550</v>
      </c>
      <c r="C77" s="3">
        <f t="shared" ca="1" si="5"/>
        <v>45.342465753424655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61939</v>
      </c>
      <c r="B78" s="1">
        <f t="shared" ca="1" si="4"/>
        <v>16915</v>
      </c>
      <c r="C78" s="3">
        <f t="shared" ca="1" si="5"/>
        <v>46.342465753424655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62304</v>
      </c>
      <c r="B79" s="1">
        <f t="shared" ca="1" si="4"/>
        <v>17280</v>
      </c>
      <c r="C79" s="3">
        <f t="shared" ca="1" si="5"/>
        <v>47.342465753424655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62669</v>
      </c>
      <c r="B80" s="1">
        <f t="shared" ca="1" si="4"/>
        <v>17645</v>
      </c>
      <c r="C80" s="3">
        <f t="shared" ca="1" si="5"/>
        <v>48.342465753424655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63035</v>
      </c>
      <c r="B81" s="1">
        <f t="shared" ca="1" si="4"/>
        <v>18011</v>
      </c>
      <c r="C81" s="3">
        <f t="shared" ca="1" si="5"/>
        <v>49.345205479452055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63400</v>
      </c>
      <c r="B82" s="1">
        <f t="shared" ca="1" si="4"/>
        <v>18376</v>
      </c>
      <c r="C82" s="3">
        <f t="shared" ca="1" si="5"/>
        <v>50.345205479452055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63765</v>
      </c>
      <c r="B83" s="1">
        <f t="shared" ca="1" si="4"/>
        <v>18741</v>
      </c>
      <c r="C83" s="3">
        <f t="shared" ca="1" si="5"/>
        <v>51.345205479452055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64130</v>
      </c>
      <c r="B84" s="1">
        <f t="shared" ca="1" si="4"/>
        <v>19106</v>
      </c>
      <c r="C84" s="3">
        <f t="shared" ca="1" si="5"/>
        <v>52.345205479452055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64496</v>
      </c>
      <c r="B85" s="1">
        <f t="shared" ca="1" si="4"/>
        <v>19472</v>
      </c>
      <c r="C85" s="3">
        <f t="shared" ca="1" si="5"/>
        <v>53.347945205479455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64861</v>
      </c>
      <c r="B86" s="1">
        <f t="shared" ca="1" si="4"/>
        <v>19837</v>
      </c>
      <c r="C86" s="3">
        <f t="shared" ca="1" si="5"/>
        <v>54.347945205479455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65226</v>
      </c>
      <c r="B87" s="1">
        <f t="shared" ca="1" si="4"/>
        <v>20202</v>
      </c>
      <c r="C87" s="3">
        <f t="shared" ca="1" si="5"/>
        <v>55.347945205479455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65591</v>
      </c>
      <c r="B88" s="1">
        <f t="shared" ca="1" si="4"/>
        <v>20567</v>
      </c>
      <c r="C88" s="3">
        <f t="shared" ca="1" si="5"/>
        <v>56.347945205479455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65957</v>
      </c>
      <c r="B89" s="1">
        <f t="shared" ca="1" si="4"/>
        <v>20933</v>
      </c>
      <c r="C89" s="3">
        <f t="shared" ca="1" si="5"/>
        <v>57.350684931506848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66322</v>
      </c>
      <c r="B90" s="1">
        <f t="shared" ca="1" si="4"/>
        <v>21298</v>
      </c>
      <c r="C90" s="3">
        <f t="shared" ca="1" si="5"/>
        <v>58.350684931506848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66687</v>
      </c>
      <c r="B91" s="1">
        <f t="shared" ca="1" si="4"/>
        <v>21663</v>
      </c>
      <c r="C91" s="3">
        <f t="shared" ca="1" si="5"/>
        <v>59.350684931506848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67052</v>
      </c>
      <c r="B92" s="1">
        <f t="shared" ca="1" si="4"/>
        <v>22028</v>
      </c>
      <c r="C92" s="3">
        <f t="shared" ca="1" si="5"/>
        <v>60.350684931506848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67418</v>
      </c>
      <c r="B93" s="1">
        <f t="shared" ca="1" si="4"/>
        <v>22394</v>
      </c>
      <c r="C93" s="3">
        <f t="shared" ca="1" si="5"/>
        <v>61.353424657534248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67783</v>
      </c>
      <c r="B94" s="1">
        <f t="shared" ca="1" si="4"/>
        <v>22759</v>
      </c>
      <c r="C94" s="3">
        <f t="shared" ca="1" si="5"/>
        <v>62.353424657534248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68148</v>
      </c>
      <c r="B95" s="1">
        <f t="shared" ca="1" si="4"/>
        <v>23124</v>
      </c>
      <c r="C95" s="3">
        <f t="shared" ca="1" si="5"/>
        <v>63.353424657534248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68513</v>
      </c>
      <c r="B96" s="1">
        <f t="shared" ca="1" si="4"/>
        <v>23489</v>
      </c>
      <c r="C96" s="3">
        <f t="shared" ca="1" si="5"/>
        <v>64.353424657534248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68879</v>
      </c>
      <c r="B97" s="1">
        <f t="shared" ca="1" si="4"/>
        <v>23855</v>
      </c>
      <c r="C97" s="3">
        <f t="shared" ca="1" si="5"/>
        <v>65.356164383561648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69244</v>
      </c>
      <c r="B98" s="1">
        <f t="shared" ca="1" si="4"/>
        <v>24220</v>
      </c>
      <c r="C98" s="3">
        <f t="shared" ca="1" si="5"/>
        <v>66.356164383561648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69609</v>
      </c>
      <c r="B99" s="1">
        <f t="shared" ca="1" si="4"/>
        <v>24585</v>
      </c>
      <c r="C99" s="3">
        <f t="shared" ca="1" si="5"/>
        <v>67.356164383561648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69974</v>
      </c>
      <c r="B100" s="1">
        <f t="shared" ca="1" si="4"/>
        <v>24950</v>
      </c>
      <c r="C100" s="3">
        <f t="shared" ca="1" si="5"/>
        <v>68.356164383561648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70340</v>
      </c>
      <c r="B101" s="1">
        <f t="shared" ca="1" si="4"/>
        <v>25316</v>
      </c>
      <c r="C101" s="3">
        <f t="shared" ca="1" si="5"/>
        <v>69.358904109589048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70705</v>
      </c>
      <c r="B102" s="1">
        <f t="shared" ca="1" si="4"/>
        <v>25681</v>
      </c>
      <c r="C102" s="3">
        <f t="shared" ca="1" si="5"/>
        <v>70.358904109589048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71070</v>
      </c>
      <c r="B103" s="1">
        <f t="shared" ca="1" si="4"/>
        <v>26046</v>
      </c>
      <c r="C103" s="3">
        <f t="shared" ca="1" si="5"/>
        <v>71.358904109589048</v>
      </c>
      <c r="D103" s="3">
        <f t="shared" ca="1" si="7"/>
        <v>0</v>
      </c>
      <c r="E103" s="3"/>
    </row>
    <row r="104" spans="1:8" x14ac:dyDescent="0.25">
      <c r="A104" s="4">
        <f t="shared" ca="1" si="6"/>
        <v>71435</v>
      </c>
      <c r="B104" s="1">
        <f t="shared" ca="1" si="4"/>
        <v>26411</v>
      </c>
      <c r="C104" s="3">
        <f t="shared" ca="1" si="5"/>
        <v>72.358904109589048</v>
      </c>
      <c r="D104" s="3">
        <f t="shared" ca="1" si="7"/>
        <v>0</v>
      </c>
      <c r="E104" s="3"/>
    </row>
    <row r="105" spans="1:8" x14ac:dyDescent="0.25">
      <c r="A105" s="4">
        <f t="shared" ca="1" si="6"/>
        <v>71801</v>
      </c>
      <c r="B105" s="1">
        <f t="shared" ca="1" si="4"/>
        <v>26777</v>
      </c>
      <c r="C105" s="3">
        <f t="shared" ca="1" si="5"/>
        <v>73.361643835616434</v>
      </c>
      <c r="D105" s="3">
        <f t="shared" ca="1" si="7"/>
        <v>0</v>
      </c>
      <c r="E105" s="3"/>
    </row>
    <row r="106" spans="1:8" x14ac:dyDescent="0.25">
      <c r="A106" s="4">
        <f t="shared" ca="1" si="6"/>
        <v>72166</v>
      </c>
      <c r="B106" s="1">
        <f t="shared" ca="1" si="4"/>
        <v>27142</v>
      </c>
      <c r="C106" s="3">
        <f t="shared" ca="1" si="5"/>
        <v>74.361643835616434</v>
      </c>
      <c r="D106" s="3">
        <f t="shared" ca="1" si="7"/>
        <v>0</v>
      </c>
      <c r="E106" s="3"/>
    </row>
    <row r="107" spans="1:8" x14ac:dyDescent="0.25">
      <c r="A107" s="4">
        <f t="shared" ca="1" si="6"/>
        <v>72531</v>
      </c>
      <c r="B107" s="1">
        <f t="shared" ca="1" si="4"/>
        <v>27507</v>
      </c>
      <c r="C107" s="3">
        <f t="shared" ca="1" si="5"/>
        <v>75.361643835616434</v>
      </c>
      <c r="D107" s="3">
        <f t="shared" ca="1" si="7"/>
        <v>0</v>
      </c>
      <c r="E107" s="3"/>
    </row>
    <row r="108" spans="1:8" x14ac:dyDescent="0.25">
      <c r="A108" s="4">
        <f t="shared" ca="1" si="6"/>
        <v>72896</v>
      </c>
      <c r="B108" s="1">
        <f t="shared" ca="1" si="4"/>
        <v>27872</v>
      </c>
      <c r="C108" s="3">
        <f t="shared" ca="1" si="5"/>
        <v>76.361643835616434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73261</v>
      </c>
      <c r="B109" s="1">
        <f t="shared" ca="1" si="4"/>
        <v>28237</v>
      </c>
      <c r="C109" s="3">
        <f t="shared" ca="1" si="5"/>
        <v>77.361643835616434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73626</v>
      </c>
      <c r="B110" s="1">
        <f t="shared" ca="1" si="4"/>
        <v>28602</v>
      </c>
      <c r="C110" s="3">
        <f t="shared" ca="1" si="5"/>
        <v>78.361643835616434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73991</v>
      </c>
      <c r="B111" s="1">
        <f t="shared" ref="B111:B154" ca="1" si="8">DATEDIF($B$15,A111,"d")</f>
        <v>28967</v>
      </c>
      <c r="C111" s="3">
        <f t="shared" ref="C111:C154" ca="1" si="9">B111/365</f>
        <v>79.361643835616434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74356</v>
      </c>
      <c r="B112" s="1">
        <f t="shared" ca="1" si="8"/>
        <v>29332</v>
      </c>
      <c r="C112" s="3">
        <f t="shared" ca="1" si="9"/>
        <v>80.361643835616434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74722</v>
      </c>
      <c r="B113" s="1">
        <f t="shared" ca="1" si="8"/>
        <v>29698</v>
      </c>
      <c r="C113" s="3">
        <f t="shared" ca="1" si="9"/>
        <v>81.364383561643834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75087</v>
      </c>
      <c r="B114" s="1">
        <f t="shared" ca="1" si="8"/>
        <v>30063</v>
      </c>
      <c r="C114" s="3">
        <f t="shared" ca="1" si="9"/>
        <v>82.364383561643834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75452</v>
      </c>
      <c r="B115" s="1">
        <f t="shared" ca="1" si="8"/>
        <v>30428</v>
      </c>
      <c r="C115" s="3">
        <f t="shared" ca="1" si="9"/>
        <v>83.364383561643834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75817</v>
      </c>
      <c r="B116" s="1">
        <f t="shared" ca="1" si="8"/>
        <v>30793</v>
      </c>
      <c r="C116" s="3">
        <f t="shared" ca="1" si="9"/>
        <v>84.364383561643834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76183</v>
      </c>
      <c r="B117" s="1">
        <f t="shared" ca="1" si="8"/>
        <v>31159</v>
      </c>
      <c r="C117" s="3">
        <f t="shared" ca="1" si="9"/>
        <v>85.367123287671234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76548</v>
      </c>
      <c r="B118" s="1">
        <f t="shared" ca="1" si="8"/>
        <v>31524</v>
      </c>
      <c r="C118" s="3">
        <f t="shared" ca="1" si="9"/>
        <v>86.367123287671234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76913</v>
      </c>
      <c r="B119" s="1">
        <f t="shared" ca="1" si="8"/>
        <v>31889</v>
      </c>
      <c r="C119" s="3">
        <f t="shared" ca="1" si="9"/>
        <v>87.367123287671234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77278</v>
      </c>
      <c r="B120" s="1">
        <f t="shared" ca="1" si="8"/>
        <v>32254</v>
      </c>
      <c r="C120" s="3">
        <f t="shared" ca="1" si="9"/>
        <v>88.367123287671234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77644</v>
      </c>
      <c r="B121" s="1">
        <f t="shared" ca="1" si="8"/>
        <v>32620</v>
      </c>
      <c r="C121" s="3">
        <f t="shared" ca="1" si="9"/>
        <v>89.369863013698634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78009</v>
      </c>
      <c r="B122" s="1">
        <f t="shared" ca="1" si="8"/>
        <v>32985</v>
      </c>
      <c r="C122" s="3">
        <f t="shared" ca="1" si="9"/>
        <v>90.369863013698634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78374</v>
      </c>
      <c r="B123" s="1">
        <f t="shared" ca="1" si="8"/>
        <v>33350</v>
      </c>
      <c r="C123" s="3">
        <f t="shared" ca="1" si="9"/>
        <v>91.369863013698634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78739</v>
      </c>
      <c r="B124" s="1">
        <f t="shared" ca="1" si="8"/>
        <v>33715</v>
      </c>
      <c r="C124" s="3">
        <f t="shared" ca="1" si="9"/>
        <v>92.369863013698634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79105</v>
      </c>
      <c r="B125" s="1">
        <f t="shared" ca="1" si="8"/>
        <v>34081</v>
      </c>
      <c r="C125" s="3">
        <f t="shared" ca="1" si="9"/>
        <v>93.372602739726034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79470</v>
      </c>
      <c r="B126" s="1">
        <f t="shared" ca="1" si="8"/>
        <v>34446</v>
      </c>
      <c r="C126" s="3">
        <f t="shared" ca="1" si="9"/>
        <v>94.372602739726034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79835</v>
      </c>
      <c r="B127" s="1">
        <f t="shared" ca="1" si="8"/>
        <v>34811</v>
      </c>
      <c r="C127" s="3">
        <f t="shared" ca="1" si="9"/>
        <v>95.372602739726034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80200</v>
      </c>
      <c r="B128" s="1">
        <f t="shared" ca="1" si="8"/>
        <v>35176</v>
      </c>
      <c r="C128" s="3">
        <f t="shared" ca="1" si="9"/>
        <v>96.372602739726034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80566</v>
      </c>
      <c r="B129" s="1">
        <f t="shared" ca="1" si="8"/>
        <v>35542</v>
      </c>
      <c r="C129" s="3">
        <f t="shared" ca="1" si="9"/>
        <v>97.37534246575342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80931</v>
      </c>
      <c r="B130" s="1">
        <f t="shared" ca="1" si="8"/>
        <v>35907</v>
      </c>
      <c r="C130" s="3">
        <f t="shared" ca="1" si="9"/>
        <v>98.37534246575342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81296</v>
      </c>
      <c r="B131" s="1">
        <f t="shared" ca="1" si="8"/>
        <v>36272</v>
      </c>
      <c r="C131" s="3">
        <f t="shared" ca="1" si="9"/>
        <v>99.37534246575342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81661</v>
      </c>
      <c r="B132" s="1">
        <f t="shared" ca="1" si="8"/>
        <v>36637</v>
      </c>
      <c r="C132" s="3">
        <f t="shared" ca="1" si="9"/>
        <v>100.37534246575342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82027</v>
      </c>
      <c r="B133" s="1">
        <f t="shared" ca="1" si="8"/>
        <v>37003</v>
      </c>
      <c r="C133" s="3">
        <f t="shared" ca="1" si="9"/>
        <v>101.37808219178082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82392</v>
      </c>
      <c r="B134" s="1">
        <f t="shared" ca="1" si="8"/>
        <v>37368</v>
      </c>
      <c r="C134" s="3">
        <f t="shared" ca="1" si="9"/>
        <v>102.37808219178082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82757</v>
      </c>
      <c r="B135" s="1">
        <f t="shared" ca="1" si="8"/>
        <v>37733</v>
      </c>
      <c r="C135" s="3">
        <f t="shared" ca="1" si="9"/>
        <v>103.37808219178082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83122</v>
      </c>
      <c r="B136" s="1">
        <f t="shared" ca="1" si="8"/>
        <v>38098</v>
      </c>
      <c r="C136" s="3">
        <f t="shared" ca="1" si="9"/>
        <v>104.37808219178082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83488</v>
      </c>
      <c r="B137" s="1">
        <f t="shared" ca="1" si="8"/>
        <v>38464</v>
      </c>
      <c r="C137" s="3">
        <f t="shared" ca="1" si="9"/>
        <v>105.38082191780822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83853</v>
      </c>
      <c r="B138" s="1">
        <f t="shared" ca="1" si="8"/>
        <v>38829</v>
      </c>
      <c r="C138" s="3">
        <f t="shared" ca="1" si="9"/>
        <v>106.38082191780822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84218</v>
      </c>
      <c r="B139" s="1">
        <f t="shared" ca="1" si="8"/>
        <v>39194</v>
      </c>
      <c r="C139" s="3">
        <f t="shared" ca="1" si="9"/>
        <v>107.38082191780822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84583</v>
      </c>
      <c r="B140" s="1">
        <f t="shared" ca="1" si="8"/>
        <v>39559</v>
      </c>
      <c r="C140" s="3">
        <f t="shared" ca="1" si="9"/>
        <v>108.38082191780822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84949</v>
      </c>
      <c r="B141" s="1">
        <f t="shared" ca="1" si="8"/>
        <v>39925</v>
      </c>
      <c r="C141" s="3">
        <f t="shared" ca="1" si="9"/>
        <v>109.38356164383562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85314</v>
      </c>
      <c r="B142" s="1">
        <f t="shared" ca="1" si="8"/>
        <v>40290</v>
      </c>
      <c r="C142" s="3">
        <f t="shared" ca="1" si="9"/>
        <v>110.38356164383562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85679</v>
      </c>
      <c r="B143" s="1">
        <f t="shared" ca="1" si="8"/>
        <v>40655</v>
      </c>
      <c r="C143" s="3">
        <f t="shared" ca="1" si="9"/>
        <v>111.38356164383562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86044</v>
      </c>
      <c r="B144" s="1">
        <f t="shared" ca="1" si="8"/>
        <v>41020</v>
      </c>
      <c r="C144" s="3">
        <f t="shared" ca="1" si="9"/>
        <v>112.38356164383562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86410</v>
      </c>
      <c r="B145" s="1">
        <f t="shared" ca="1" si="8"/>
        <v>41386</v>
      </c>
      <c r="C145" s="3">
        <f t="shared" ca="1" si="9"/>
        <v>113.38630136986302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86775</v>
      </c>
      <c r="B146" s="1">
        <f t="shared" ca="1" si="8"/>
        <v>41751</v>
      </c>
      <c r="C146" s="3">
        <f t="shared" ca="1" si="9"/>
        <v>114.38630136986302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87140</v>
      </c>
      <c r="B147" s="1">
        <f t="shared" ca="1" si="8"/>
        <v>42116</v>
      </c>
      <c r="C147" s="3">
        <f t="shared" ca="1" si="9"/>
        <v>115.38630136986302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87505</v>
      </c>
      <c r="B148" s="1">
        <f t="shared" ca="1" si="8"/>
        <v>42481</v>
      </c>
      <c r="C148" s="3">
        <f t="shared" ca="1" si="9"/>
        <v>116.38630136986302</v>
      </c>
      <c r="D148" s="3">
        <f t="shared" ca="1" si="7"/>
        <v>0</v>
      </c>
      <c r="E148" s="3"/>
    </row>
    <row r="149" spans="1:8" x14ac:dyDescent="0.25">
      <c r="A149" s="4">
        <f t="shared" ca="1" si="6"/>
        <v>87871</v>
      </c>
      <c r="B149" s="1">
        <f t="shared" ca="1" si="8"/>
        <v>42847</v>
      </c>
      <c r="C149" s="3">
        <f t="shared" ca="1" si="9"/>
        <v>117.38904109589041</v>
      </c>
      <c r="D149" s="3">
        <f t="shared" ca="1" si="7"/>
        <v>0</v>
      </c>
      <c r="E149" s="3"/>
    </row>
    <row r="150" spans="1:8" x14ac:dyDescent="0.25">
      <c r="A150" s="4">
        <f t="shared" ca="1" si="6"/>
        <v>88236</v>
      </c>
      <c r="B150" s="1">
        <f t="shared" ca="1" si="8"/>
        <v>43212</v>
      </c>
      <c r="C150" s="3">
        <f t="shared" ca="1" si="9"/>
        <v>118.38904109589041</v>
      </c>
      <c r="D150" s="3">
        <f t="shared" ca="1" si="7"/>
        <v>0</v>
      </c>
      <c r="E150" s="3"/>
    </row>
    <row r="151" spans="1:8" x14ac:dyDescent="0.25">
      <c r="A151" s="4">
        <f t="shared" ca="1" si="6"/>
        <v>88601</v>
      </c>
      <c r="B151" s="1">
        <f t="shared" ca="1" si="8"/>
        <v>43577</v>
      </c>
      <c r="C151" s="3">
        <f t="shared" ca="1" si="9"/>
        <v>119.38904109589041</v>
      </c>
      <c r="D151" s="3">
        <f t="shared" ca="1" si="7"/>
        <v>0</v>
      </c>
      <c r="E151" s="3"/>
    </row>
    <row r="152" spans="1:8" x14ac:dyDescent="0.25">
      <c r="A152" s="4">
        <f t="shared" ca="1" si="6"/>
        <v>88966</v>
      </c>
      <c r="B152" s="1">
        <f t="shared" ca="1" si="8"/>
        <v>43942</v>
      </c>
      <c r="C152" s="3">
        <f t="shared" ca="1" si="9"/>
        <v>120.38904109589041</v>
      </c>
      <c r="D152" s="3">
        <f t="shared" ca="1" si="7"/>
        <v>0</v>
      </c>
      <c r="E152" s="3"/>
    </row>
    <row r="153" spans="1:8" x14ac:dyDescent="0.25">
      <c r="A153" s="4">
        <f t="shared" ca="1" si="6"/>
        <v>89332</v>
      </c>
      <c r="B153" s="1">
        <f t="shared" ca="1" si="8"/>
        <v>44308</v>
      </c>
      <c r="C153" s="3">
        <f t="shared" ca="1" si="9"/>
        <v>121.39178082191781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89697</v>
      </c>
      <c r="B154" s="1">
        <f t="shared" ca="1" si="8"/>
        <v>44673</v>
      </c>
      <c r="C154" s="3">
        <f t="shared" ca="1" si="9"/>
        <v>122.39178082191781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26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25" priority="2" operator="containsText" text="DATA NON GESTIBILE">
      <formula>NOT(ISERROR(SEARCH("DATA NON GESTIBILE",C15)))</formula>
    </cfRule>
  </conditionalFormatting>
  <conditionalFormatting sqref="C22 C24">
    <cfRule type="containsText" dxfId="24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E6B1-4319-471D-9A36-FA534F6E0072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MAIN!E8</f>
        <v>110.59</v>
      </c>
      <c r="C3" s="11" t="s">
        <v>19</v>
      </c>
      <c r="G3" s="25" t="str">
        <f>A26</f>
        <v>TIR netto</v>
      </c>
      <c r="H3" s="26">
        <f ca="1">B26</f>
        <v>1.8473234772682194E-2</v>
      </c>
    </row>
    <row r="4" spans="1:16" x14ac:dyDescent="0.25">
      <c r="A4" s="14" t="s">
        <v>3</v>
      </c>
      <c r="B4" s="29">
        <f>MAIN!F8</f>
        <v>2000</v>
      </c>
      <c r="C4" s="11" t="s">
        <v>20</v>
      </c>
    </row>
    <row r="5" spans="1:16" x14ac:dyDescent="0.25">
      <c r="A5" s="5" t="s">
        <v>2</v>
      </c>
      <c r="B5" s="1">
        <f>B3*B4/100</f>
        <v>2211.8000000000002</v>
      </c>
      <c r="C5" s="11" t="s">
        <v>7</v>
      </c>
    </row>
    <row r="6" spans="1:16" x14ac:dyDescent="0.25">
      <c r="A6" s="14" t="s">
        <v>4</v>
      </c>
      <c r="B6" s="30">
        <f>MAIN!G8</f>
        <v>5.8999999999999997E-2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MAIN!H8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118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5.8999999999999997E-2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0.12148099999999995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MAIN!I8</f>
        <v>46233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MAIN!J8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3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80.175342465753417</v>
      </c>
      <c r="D17" s="8"/>
      <c r="E17" s="8"/>
      <c r="J17" s="13"/>
      <c r="N17" s="5"/>
    </row>
    <row r="18" spans="1:16" x14ac:dyDescent="0.25">
      <c r="A18" s="5" t="s">
        <v>151</v>
      </c>
      <c r="B18" s="12">
        <f ca="1">IF(B10=0,"-",B17/B10)</f>
        <v>0.67945205479452053</v>
      </c>
      <c r="D18" s="21"/>
      <c r="J18" s="13"/>
      <c r="N18" s="5"/>
    </row>
    <row r="19" spans="1:16" x14ac:dyDescent="0.25">
      <c r="A19" s="5" t="s">
        <v>13</v>
      </c>
      <c r="B19" s="29">
        <f>MAIN!K8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MAIN!L8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MAIN!M8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26.475000000000023</v>
      </c>
      <c r="C24" s="11"/>
      <c r="D24" s="8"/>
      <c r="F24" s="4"/>
      <c r="G24" s="3"/>
      <c r="I24" s="8"/>
    </row>
    <row r="25" spans="1:16" x14ac:dyDescent="0.25">
      <c r="D25" s="8"/>
      <c r="E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1.8473234772682194E-2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131.04657534246553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-2281.9534246575345</v>
      </c>
      <c r="E31" s="3"/>
      <c r="G31" s="5"/>
      <c r="H31" s="5"/>
      <c r="I31" s="5"/>
    </row>
    <row r="32" spans="1:16" x14ac:dyDescent="0.25">
      <c r="A32" s="4">
        <f ca="1">COUPNCD(B15,B13,B7)</f>
        <v>45137</v>
      </c>
      <c r="B32" s="1">
        <f t="shared" ref="B32:B46" ca="1" si="1">DATEDIF($B$15,A32,"d")</f>
        <v>113</v>
      </c>
      <c r="C32" s="3">
        <f t="shared" ca="1" si="0"/>
        <v>0.30958904109589042</v>
      </c>
      <c r="D32" s="3">
        <f ca="1">IF(A32=$B$13,$B$4-MAX(0,$B$4-$B$3*$B$4/100)*$B$22+$B$10*$B$23,IF(A32&gt;$B$13,0,$B$10*$B$23))</f>
        <v>103.25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45503</v>
      </c>
      <c r="B33" s="1">
        <f t="shared" ca="1" si="1"/>
        <v>479</v>
      </c>
      <c r="C33" s="3">
        <f t="shared" ca="1" si="0"/>
        <v>1.3123287671232877</v>
      </c>
      <c r="D33" s="3">
        <f t="shared" ref="D33:D96" ca="1" si="3">IF(A33=$B$13,$B$4-MAX(0,$B$4-$B$3*$B$4/100)*$B$22+$B$10*$B$23,IF(A33&gt;$B$13,0,$B$10*$B$23))</f>
        <v>103.25</v>
      </c>
      <c r="E33" s="3"/>
      <c r="G33" s="9"/>
      <c r="H33" s="3"/>
      <c r="I33" s="8"/>
    </row>
    <row r="34" spans="1:9" x14ac:dyDescent="0.25">
      <c r="A34" s="4">
        <f t="shared" ca="1" si="2"/>
        <v>45868</v>
      </c>
      <c r="B34" s="1">
        <f t="shared" ca="1" si="1"/>
        <v>844</v>
      </c>
      <c r="C34" s="3">
        <f t="shared" ca="1" si="0"/>
        <v>2.3123287671232875</v>
      </c>
      <c r="D34" s="3">
        <f t="shared" ca="1" si="3"/>
        <v>103.25</v>
      </c>
      <c r="E34" s="3"/>
      <c r="G34" s="9"/>
      <c r="H34" s="3"/>
      <c r="I34" s="8"/>
    </row>
    <row r="35" spans="1:9" x14ac:dyDescent="0.25">
      <c r="A35" s="4">
        <f t="shared" ca="1" si="2"/>
        <v>46233</v>
      </c>
      <c r="B35" s="1">
        <f t="shared" ca="1" si="1"/>
        <v>1209</v>
      </c>
      <c r="C35" s="3">
        <f t="shared" ca="1" si="0"/>
        <v>3.3123287671232875</v>
      </c>
      <c r="D35" s="3">
        <f t="shared" ca="1" si="3"/>
        <v>2103.25</v>
      </c>
      <c r="E35" s="3"/>
      <c r="G35" s="9"/>
      <c r="H35" s="3"/>
      <c r="I35" s="8"/>
    </row>
    <row r="36" spans="1:9" x14ac:dyDescent="0.25">
      <c r="A36" s="4">
        <f t="shared" ca="1" si="2"/>
        <v>46598</v>
      </c>
      <c r="B36" s="1">
        <f t="shared" ca="1" si="1"/>
        <v>1574</v>
      </c>
      <c r="C36" s="3">
        <f t="shared" ca="1" si="0"/>
        <v>4.3123287671232875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46964</v>
      </c>
      <c r="B37" s="1">
        <f t="shared" ca="1" si="1"/>
        <v>1940</v>
      </c>
      <c r="C37" s="3">
        <f t="shared" ca="1" si="0"/>
        <v>5.3150684931506849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47329</v>
      </c>
      <c r="B38" s="1">
        <f t="shared" ca="1" si="1"/>
        <v>2305</v>
      </c>
      <c r="C38" s="3">
        <f t="shared" ca="1" si="0"/>
        <v>6.3150684931506849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47694</v>
      </c>
      <c r="B39" s="1">
        <f t="shared" ca="1" si="1"/>
        <v>2670</v>
      </c>
      <c r="C39" s="3">
        <f t="shared" ca="1" si="0"/>
        <v>7.3150684931506849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48059</v>
      </c>
      <c r="B40" s="1">
        <f t="shared" ca="1" si="1"/>
        <v>3035</v>
      </c>
      <c r="C40" s="3">
        <f t="shared" ca="1" si="0"/>
        <v>8.3150684931506849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48425</v>
      </c>
      <c r="B41" s="1">
        <f t="shared" ca="1" si="1"/>
        <v>3401</v>
      </c>
      <c r="C41" s="3">
        <f t="shared" ca="1" si="0"/>
        <v>9.3178082191780813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48790</v>
      </c>
      <c r="B42" s="1">
        <f t="shared" ca="1" si="1"/>
        <v>3766</v>
      </c>
      <c r="C42" s="3">
        <f t="shared" ca="1" si="0"/>
        <v>10.317808219178081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49155</v>
      </c>
      <c r="B43" s="1">
        <f t="shared" ca="1" si="1"/>
        <v>4131</v>
      </c>
      <c r="C43" s="3">
        <f t="shared" ca="1" si="0"/>
        <v>11.317808219178081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49520</v>
      </c>
      <c r="B44" s="1">
        <f t="shared" ca="1" si="1"/>
        <v>4496</v>
      </c>
      <c r="C44" s="3">
        <f t="shared" ca="1" si="0"/>
        <v>12.317808219178081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49886</v>
      </c>
      <c r="B45" s="1">
        <f t="shared" ca="1" si="1"/>
        <v>4862</v>
      </c>
      <c r="C45" s="3">
        <f t="shared" ca="1" si="0"/>
        <v>13.32054794520548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50251</v>
      </c>
      <c r="B46" s="1">
        <f t="shared" ca="1" si="1"/>
        <v>5227</v>
      </c>
      <c r="C46" s="3">
        <f t="shared" ca="1" si="0"/>
        <v>14.32054794520548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50616</v>
      </c>
      <c r="B47" s="1">
        <f t="shared" ref="B47:B110" ca="1" si="4">DATEDIF($B$15,A47,"d")</f>
        <v>5592</v>
      </c>
      <c r="C47" s="3">
        <f t="shared" ref="C47:C110" ca="1" si="5">B47/365</f>
        <v>15.32054794520548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50981</v>
      </c>
      <c r="B48" s="1">
        <f t="shared" ca="1" si="4"/>
        <v>5957</v>
      </c>
      <c r="C48" s="3">
        <f t="shared" ca="1" si="5"/>
        <v>16.32054794520548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51347</v>
      </c>
      <c r="B49" s="1">
        <f t="shared" ca="1" si="4"/>
        <v>6323</v>
      </c>
      <c r="C49" s="3">
        <f t="shared" ca="1" si="5"/>
        <v>17.323287671232876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51712</v>
      </c>
      <c r="B50" s="1">
        <f t="shared" ca="1" si="4"/>
        <v>6688</v>
      </c>
      <c r="C50" s="3">
        <f t="shared" ca="1" si="5"/>
        <v>18.323287671232876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52077</v>
      </c>
      <c r="B51" s="1">
        <f t="shared" ca="1" si="4"/>
        <v>7053</v>
      </c>
      <c r="C51" s="3">
        <f t="shared" ca="1" si="5"/>
        <v>19.323287671232876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52442</v>
      </c>
      <c r="B52" s="1">
        <f t="shared" ca="1" si="4"/>
        <v>7418</v>
      </c>
      <c r="C52" s="3">
        <f t="shared" ca="1" si="5"/>
        <v>20.323287671232876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52808</v>
      </c>
      <c r="B53" s="1">
        <f t="shared" ca="1" si="4"/>
        <v>7784</v>
      </c>
      <c r="C53" s="3">
        <f t="shared" ca="1" si="5"/>
        <v>21.326027397260273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53173</v>
      </c>
      <c r="B54" s="1">
        <f t="shared" ca="1" si="4"/>
        <v>8149</v>
      </c>
      <c r="C54" s="3">
        <f t="shared" ca="1" si="5"/>
        <v>22.326027397260273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53538</v>
      </c>
      <c r="B55" s="1">
        <f t="shared" ca="1" si="4"/>
        <v>8514</v>
      </c>
      <c r="C55" s="3">
        <f t="shared" ca="1" si="5"/>
        <v>23.326027397260273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53903</v>
      </c>
      <c r="B56" s="1">
        <f t="shared" ca="1" si="4"/>
        <v>8879</v>
      </c>
      <c r="C56" s="3">
        <f t="shared" ca="1" si="5"/>
        <v>24.326027397260273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54269</v>
      </c>
      <c r="B57" s="1">
        <f t="shared" ca="1" si="4"/>
        <v>9245</v>
      </c>
      <c r="C57" s="3">
        <f t="shared" ca="1" si="5"/>
        <v>25.328767123287673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54634</v>
      </c>
      <c r="B58" s="1">
        <f t="shared" ca="1" si="4"/>
        <v>9610</v>
      </c>
      <c r="C58" s="3">
        <f t="shared" ca="1" si="5"/>
        <v>26.328767123287673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54999</v>
      </c>
      <c r="B59" s="1">
        <f t="shared" ca="1" si="4"/>
        <v>9975</v>
      </c>
      <c r="C59" s="3">
        <f t="shared" ca="1" si="5"/>
        <v>27.328767123287673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55364</v>
      </c>
      <c r="B60" s="1">
        <f t="shared" ca="1" si="4"/>
        <v>10340</v>
      </c>
      <c r="C60" s="3">
        <f t="shared" ca="1" si="5"/>
        <v>28.328767123287673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55730</v>
      </c>
      <c r="B61" s="1">
        <f t="shared" ca="1" si="4"/>
        <v>10706</v>
      </c>
      <c r="C61" s="3">
        <f t="shared" ca="1" si="5"/>
        <v>29.331506849315069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56095</v>
      </c>
      <c r="B62" s="1">
        <f t="shared" ca="1" si="4"/>
        <v>11071</v>
      </c>
      <c r="C62" s="3">
        <f t="shared" ca="1" si="5"/>
        <v>30.331506849315069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56460</v>
      </c>
      <c r="B63" s="1">
        <f t="shared" ca="1" si="4"/>
        <v>11436</v>
      </c>
      <c r="C63" s="3">
        <f t="shared" ca="1" si="5"/>
        <v>31.331506849315069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56825</v>
      </c>
      <c r="B64" s="1">
        <f t="shared" ca="1" si="4"/>
        <v>11801</v>
      </c>
      <c r="C64" s="3">
        <f t="shared" ca="1" si="5"/>
        <v>32.331506849315069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57191</v>
      </c>
      <c r="B65" s="1">
        <f t="shared" ca="1" si="4"/>
        <v>12167</v>
      </c>
      <c r="C65" s="3">
        <f t="shared" ca="1" si="5"/>
        <v>33.334246575342469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57556</v>
      </c>
      <c r="B66" s="1">
        <f t="shared" ca="1" si="4"/>
        <v>12532</v>
      </c>
      <c r="C66" s="3">
        <f t="shared" ca="1" si="5"/>
        <v>34.334246575342469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57921</v>
      </c>
      <c r="B67" s="1">
        <f t="shared" ca="1" si="4"/>
        <v>12897</v>
      </c>
      <c r="C67" s="3">
        <f t="shared" ca="1" si="5"/>
        <v>35.334246575342469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58286</v>
      </c>
      <c r="B68" s="1">
        <f t="shared" ca="1" si="4"/>
        <v>13262</v>
      </c>
      <c r="C68" s="3">
        <f t="shared" ca="1" si="5"/>
        <v>36.334246575342469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58652</v>
      </c>
      <c r="B69" s="1">
        <f t="shared" ca="1" si="4"/>
        <v>13628</v>
      </c>
      <c r="C69" s="3">
        <f t="shared" ca="1" si="5"/>
        <v>37.336986301369862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59017</v>
      </c>
      <c r="B70" s="1">
        <f t="shared" ca="1" si="4"/>
        <v>13993</v>
      </c>
      <c r="C70" s="3">
        <f t="shared" ca="1" si="5"/>
        <v>38.336986301369862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59382</v>
      </c>
      <c r="B71" s="1">
        <f t="shared" ca="1" si="4"/>
        <v>14358</v>
      </c>
      <c r="C71" s="3">
        <f t="shared" ca="1" si="5"/>
        <v>39.336986301369862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59747</v>
      </c>
      <c r="B72" s="1">
        <f t="shared" ca="1" si="4"/>
        <v>14723</v>
      </c>
      <c r="C72" s="3">
        <f t="shared" ca="1" si="5"/>
        <v>40.336986301369862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60113</v>
      </c>
      <c r="B73" s="1">
        <f t="shared" ca="1" si="4"/>
        <v>15089</v>
      </c>
      <c r="C73" s="3">
        <f t="shared" ca="1" si="5"/>
        <v>41.339726027397262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60478</v>
      </c>
      <c r="B74" s="1">
        <f t="shared" ca="1" si="4"/>
        <v>15454</v>
      </c>
      <c r="C74" s="3">
        <f t="shared" ca="1" si="5"/>
        <v>42.339726027397262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60843</v>
      </c>
      <c r="B75" s="1">
        <f t="shared" ca="1" si="4"/>
        <v>15819</v>
      </c>
      <c r="C75" s="3">
        <f t="shared" ca="1" si="5"/>
        <v>43.339726027397262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61208</v>
      </c>
      <c r="B76" s="1">
        <f t="shared" ca="1" si="4"/>
        <v>16184</v>
      </c>
      <c r="C76" s="3">
        <f t="shared" ca="1" si="5"/>
        <v>44.339726027397262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61574</v>
      </c>
      <c r="B77" s="1">
        <f t="shared" ca="1" si="4"/>
        <v>16550</v>
      </c>
      <c r="C77" s="3">
        <f t="shared" ca="1" si="5"/>
        <v>45.342465753424655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61939</v>
      </c>
      <c r="B78" s="1">
        <f t="shared" ca="1" si="4"/>
        <v>16915</v>
      </c>
      <c r="C78" s="3">
        <f t="shared" ca="1" si="5"/>
        <v>46.342465753424655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62304</v>
      </c>
      <c r="B79" s="1">
        <f t="shared" ca="1" si="4"/>
        <v>17280</v>
      </c>
      <c r="C79" s="3">
        <f t="shared" ca="1" si="5"/>
        <v>47.342465753424655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62669</v>
      </c>
      <c r="B80" s="1">
        <f t="shared" ca="1" si="4"/>
        <v>17645</v>
      </c>
      <c r="C80" s="3">
        <f t="shared" ca="1" si="5"/>
        <v>48.342465753424655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63035</v>
      </c>
      <c r="B81" s="1">
        <f t="shared" ca="1" si="4"/>
        <v>18011</v>
      </c>
      <c r="C81" s="3">
        <f t="shared" ca="1" si="5"/>
        <v>49.345205479452055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63400</v>
      </c>
      <c r="B82" s="1">
        <f t="shared" ca="1" si="4"/>
        <v>18376</v>
      </c>
      <c r="C82" s="3">
        <f t="shared" ca="1" si="5"/>
        <v>50.345205479452055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63765</v>
      </c>
      <c r="B83" s="1">
        <f t="shared" ca="1" si="4"/>
        <v>18741</v>
      </c>
      <c r="C83" s="3">
        <f t="shared" ca="1" si="5"/>
        <v>51.345205479452055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64130</v>
      </c>
      <c r="B84" s="1">
        <f t="shared" ca="1" si="4"/>
        <v>19106</v>
      </c>
      <c r="C84" s="3">
        <f t="shared" ca="1" si="5"/>
        <v>52.345205479452055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64496</v>
      </c>
      <c r="B85" s="1">
        <f t="shared" ca="1" si="4"/>
        <v>19472</v>
      </c>
      <c r="C85" s="3">
        <f t="shared" ca="1" si="5"/>
        <v>53.347945205479455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64861</v>
      </c>
      <c r="B86" s="1">
        <f t="shared" ca="1" si="4"/>
        <v>19837</v>
      </c>
      <c r="C86" s="3">
        <f t="shared" ca="1" si="5"/>
        <v>54.347945205479455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65226</v>
      </c>
      <c r="B87" s="1">
        <f t="shared" ca="1" si="4"/>
        <v>20202</v>
      </c>
      <c r="C87" s="3">
        <f t="shared" ca="1" si="5"/>
        <v>55.347945205479455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65591</v>
      </c>
      <c r="B88" s="1">
        <f t="shared" ca="1" si="4"/>
        <v>20567</v>
      </c>
      <c r="C88" s="3">
        <f t="shared" ca="1" si="5"/>
        <v>56.347945205479455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65957</v>
      </c>
      <c r="B89" s="1">
        <f t="shared" ca="1" si="4"/>
        <v>20933</v>
      </c>
      <c r="C89" s="3">
        <f t="shared" ca="1" si="5"/>
        <v>57.350684931506848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66322</v>
      </c>
      <c r="B90" s="1">
        <f t="shared" ca="1" si="4"/>
        <v>21298</v>
      </c>
      <c r="C90" s="3">
        <f t="shared" ca="1" si="5"/>
        <v>58.350684931506848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66687</v>
      </c>
      <c r="B91" s="1">
        <f t="shared" ca="1" si="4"/>
        <v>21663</v>
      </c>
      <c r="C91" s="3">
        <f t="shared" ca="1" si="5"/>
        <v>59.350684931506848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67052</v>
      </c>
      <c r="B92" s="1">
        <f t="shared" ca="1" si="4"/>
        <v>22028</v>
      </c>
      <c r="C92" s="3">
        <f t="shared" ca="1" si="5"/>
        <v>60.350684931506848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67418</v>
      </c>
      <c r="B93" s="1">
        <f t="shared" ca="1" si="4"/>
        <v>22394</v>
      </c>
      <c r="C93" s="3">
        <f t="shared" ca="1" si="5"/>
        <v>61.353424657534248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67783</v>
      </c>
      <c r="B94" s="1">
        <f t="shared" ca="1" si="4"/>
        <v>22759</v>
      </c>
      <c r="C94" s="3">
        <f t="shared" ca="1" si="5"/>
        <v>62.353424657534248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68148</v>
      </c>
      <c r="B95" s="1">
        <f t="shared" ca="1" si="4"/>
        <v>23124</v>
      </c>
      <c r="C95" s="3">
        <f t="shared" ca="1" si="5"/>
        <v>63.353424657534248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68513</v>
      </c>
      <c r="B96" s="1">
        <f t="shared" ca="1" si="4"/>
        <v>23489</v>
      </c>
      <c r="C96" s="3">
        <f t="shared" ca="1" si="5"/>
        <v>64.353424657534248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68879</v>
      </c>
      <c r="B97" s="1">
        <f t="shared" ca="1" si="4"/>
        <v>23855</v>
      </c>
      <c r="C97" s="3">
        <f t="shared" ca="1" si="5"/>
        <v>65.356164383561648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69244</v>
      </c>
      <c r="B98" s="1">
        <f t="shared" ca="1" si="4"/>
        <v>24220</v>
      </c>
      <c r="C98" s="3">
        <f t="shared" ca="1" si="5"/>
        <v>66.356164383561648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69609</v>
      </c>
      <c r="B99" s="1">
        <f t="shared" ca="1" si="4"/>
        <v>24585</v>
      </c>
      <c r="C99" s="3">
        <f t="shared" ca="1" si="5"/>
        <v>67.356164383561648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69974</v>
      </c>
      <c r="B100" s="1">
        <f t="shared" ca="1" si="4"/>
        <v>24950</v>
      </c>
      <c r="C100" s="3">
        <f t="shared" ca="1" si="5"/>
        <v>68.356164383561648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70340</v>
      </c>
      <c r="B101" s="1">
        <f t="shared" ca="1" si="4"/>
        <v>25316</v>
      </c>
      <c r="C101" s="3">
        <f t="shared" ca="1" si="5"/>
        <v>69.358904109589048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70705</v>
      </c>
      <c r="B102" s="1">
        <f t="shared" ca="1" si="4"/>
        <v>25681</v>
      </c>
      <c r="C102" s="3">
        <f t="shared" ca="1" si="5"/>
        <v>70.358904109589048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71070</v>
      </c>
      <c r="B103" s="1">
        <f t="shared" ca="1" si="4"/>
        <v>26046</v>
      </c>
      <c r="C103" s="3">
        <f t="shared" ca="1" si="5"/>
        <v>71.358904109589048</v>
      </c>
      <c r="D103" s="3">
        <f t="shared" ca="1" si="7"/>
        <v>0</v>
      </c>
      <c r="E103" s="3"/>
    </row>
    <row r="104" spans="1:8" x14ac:dyDescent="0.25">
      <c r="A104" s="4">
        <f t="shared" ca="1" si="6"/>
        <v>71435</v>
      </c>
      <c r="B104" s="1">
        <f t="shared" ca="1" si="4"/>
        <v>26411</v>
      </c>
      <c r="C104" s="3">
        <f t="shared" ca="1" si="5"/>
        <v>72.358904109589048</v>
      </c>
      <c r="D104" s="3">
        <f t="shared" ca="1" si="7"/>
        <v>0</v>
      </c>
      <c r="E104" s="3"/>
    </row>
    <row r="105" spans="1:8" x14ac:dyDescent="0.25">
      <c r="A105" s="4">
        <f t="shared" ca="1" si="6"/>
        <v>71801</v>
      </c>
      <c r="B105" s="1">
        <f t="shared" ca="1" si="4"/>
        <v>26777</v>
      </c>
      <c r="C105" s="3">
        <f t="shared" ca="1" si="5"/>
        <v>73.361643835616434</v>
      </c>
      <c r="D105" s="3">
        <f t="shared" ca="1" si="7"/>
        <v>0</v>
      </c>
      <c r="E105" s="3"/>
    </row>
    <row r="106" spans="1:8" x14ac:dyDescent="0.25">
      <c r="A106" s="4">
        <f t="shared" ca="1" si="6"/>
        <v>72166</v>
      </c>
      <c r="B106" s="1">
        <f t="shared" ca="1" si="4"/>
        <v>27142</v>
      </c>
      <c r="C106" s="3">
        <f t="shared" ca="1" si="5"/>
        <v>74.361643835616434</v>
      </c>
      <c r="D106" s="3">
        <f t="shared" ca="1" si="7"/>
        <v>0</v>
      </c>
      <c r="E106" s="3"/>
    </row>
    <row r="107" spans="1:8" x14ac:dyDescent="0.25">
      <c r="A107" s="4">
        <f t="shared" ca="1" si="6"/>
        <v>72531</v>
      </c>
      <c r="B107" s="1">
        <f t="shared" ca="1" si="4"/>
        <v>27507</v>
      </c>
      <c r="C107" s="3">
        <f t="shared" ca="1" si="5"/>
        <v>75.361643835616434</v>
      </c>
      <c r="D107" s="3">
        <f t="shared" ca="1" si="7"/>
        <v>0</v>
      </c>
      <c r="E107" s="3"/>
    </row>
    <row r="108" spans="1:8" x14ac:dyDescent="0.25">
      <c r="A108" s="4">
        <f t="shared" ca="1" si="6"/>
        <v>72896</v>
      </c>
      <c r="B108" s="1">
        <f t="shared" ca="1" si="4"/>
        <v>27872</v>
      </c>
      <c r="C108" s="3">
        <f t="shared" ca="1" si="5"/>
        <v>76.361643835616434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73261</v>
      </c>
      <c r="B109" s="1">
        <f t="shared" ca="1" si="4"/>
        <v>28237</v>
      </c>
      <c r="C109" s="3">
        <f t="shared" ca="1" si="5"/>
        <v>77.361643835616434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73626</v>
      </c>
      <c r="B110" s="1">
        <f t="shared" ca="1" si="4"/>
        <v>28602</v>
      </c>
      <c r="C110" s="3">
        <f t="shared" ca="1" si="5"/>
        <v>78.361643835616434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73991</v>
      </c>
      <c r="B111" s="1">
        <f t="shared" ref="B111:B154" ca="1" si="8">DATEDIF($B$15,A111,"d")</f>
        <v>28967</v>
      </c>
      <c r="C111" s="3">
        <f t="shared" ref="C111:C154" ca="1" si="9">B111/365</f>
        <v>79.361643835616434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74356</v>
      </c>
      <c r="B112" s="1">
        <f t="shared" ca="1" si="8"/>
        <v>29332</v>
      </c>
      <c r="C112" s="3">
        <f t="shared" ca="1" si="9"/>
        <v>80.361643835616434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74722</v>
      </c>
      <c r="B113" s="1">
        <f t="shared" ca="1" si="8"/>
        <v>29698</v>
      </c>
      <c r="C113" s="3">
        <f t="shared" ca="1" si="9"/>
        <v>81.364383561643834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75087</v>
      </c>
      <c r="B114" s="1">
        <f t="shared" ca="1" si="8"/>
        <v>30063</v>
      </c>
      <c r="C114" s="3">
        <f t="shared" ca="1" si="9"/>
        <v>82.364383561643834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75452</v>
      </c>
      <c r="B115" s="1">
        <f t="shared" ca="1" si="8"/>
        <v>30428</v>
      </c>
      <c r="C115" s="3">
        <f t="shared" ca="1" si="9"/>
        <v>83.364383561643834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75817</v>
      </c>
      <c r="B116" s="1">
        <f t="shared" ca="1" si="8"/>
        <v>30793</v>
      </c>
      <c r="C116" s="3">
        <f t="shared" ca="1" si="9"/>
        <v>84.364383561643834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76183</v>
      </c>
      <c r="B117" s="1">
        <f t="shared" ca="1" si="8"/>
        <v>31159</v>
      </c>
      <c r="C117" s="3">
        <f t="shared" ca="1" si="9"/>
        <v>85.367123287671234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76548</v>
      </c>
      <c r="B118" s="1">
        <f t="shared" ca="1" si="8"/>
        <v>31524</v>
      </c>
      <c r="C118" s="3">
        <f t="shared" ca="1" si="9"/>
        <v>86.367123287671234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76913</v>
      </c>
      <c r="B119" s="1">
        <f t="shared" ca="1" si="8"/>
        <v>31889</v>
      </c>
      <c r="C119" s="3">
        <f t="shared" ca="1" si="9"/>
        <v>87.367123287671234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77278</v>
      </c>
      <c r="B120" s="1">
        <f t="shared" ca="1" si="8"/>
        <v>32254</v>
      </c>
      <c r="C120" s="3">
        <f t="shared" ca="1" si="9"/>
        <v>88.367123287671234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77644</v>
      </c>
      <c r="B121" s="1">
        <f t="shared" ca="1" si="8"/>
        <v>32620</v>
      </c>
      <c r="C121" s="3">
        <f t="shared" ca="1" si="9"/>
        <v>89.369863013698634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78009</v>
      </c>
      <c r="B122" s="1">
        <f t="shared" ca="1" si="8"/>
        <v>32985</v>
      </c>
      <c r="C122" s="3">
        <f t="shared" ca="1" si="9"/>
        <v>90.369863013698634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78374</v>
      </c>
      <c r="B123" s="1">
        <f t="shared" ca="1" si="8"/>
        <v>33350</v>
      </c>
      <c r="C123" s="3">
        <f t="shared" ca="1" si="9"/>
        <v>91.369863013698634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78739</v>
      </c>
      <c r="B124" s="1">
        <f t="shared" ca="1" si="8"/>
        <v>33715</v>
      </c>
      <c r="C124" s="3">
        <f t="shared" ca="1" si="9"/>
        <v>92.369863013698634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79105</v>
      </c>
      <c r="B125" s="1">
        <f t="shared" ca="1" si="8"/>
        <v>34081</v>
      </c>
      <c r="C125" s="3">
        <f t="shared" ca="1" si="9"/>
        <v>93.372602739726034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79470</v>
      </c>
      <c r="B126" s="1">
        <f t="shared" ca="1" si="8"/>
        <v>34446</v>
      </c>
      <c r="C126" s="3">
        <f t="shared" ca="1" si="9"/>
        <v>94.372602739726034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79835</v>
      </c>
      <c r="B127" s="1">
        <f t="shared" ca="1" si="8"/>
        <v>34811</v>
      </c>
      <c r="C127" s="3">
        <f t="shared" ca="1" si="9"/>
        <v>95.372602739726034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80200</v>
      </c>
      <c r="B128" s="1">
        <f t="shared" ca="1" si="8"/>
        <v>35176</v>
      </c>
      <c r="C128" s="3">
        <f t="shared" ca="1" si="9"/>
        <v>96.372602739726034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80566</v>
      </c>
      <c r="B129" s="1">
        <f t="shared" ca="1" si="8"/>
        <v>35542</v>
      </c>
      <c r="C129" s="3">
        <f t="shared" ca="1" si="9"/>
        <v>97.37534246575342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80931</v>
      </c>
      <c r="B130" s="1">
        <f t="shared" ca="1" si="8"/>
        <v>35907</v>
      </c>
      <c r="C130" s="3">
        <f t="shared" ca="1" si="9"/>
        <v>98.37534246575342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81296</v>
      </c>
      <c r="B131" s="1">
        <f t="shared" ca="1" si="8"/>
        <v>36272</v>
      </c>
      <c r="C131" s="3">
        <f t="shared" ca="1" si="9"/>
        <v>99.37534246575342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81661</v>
      </c>
      <c r="B132" s="1">
        <f t="shared" ca="1" si="8"/>
        <v>36637</v>
      </c>
      <c r="C132" s="3">
        <f t="shared" ca="1" si="9"/>
        <v>100.37534246575342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82027</v>
      </c>
      <c r="B133" s="1">
        <f t="shared" ca="1" si="8"/>
        <v>37003</v>
      </c>
      <c r="C133" s="3">
        <f t="shared" ca="1" si="9"/>
        <v>101.37808219178082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82392</v>
      </c>
      <c r="B134" s="1">
        <f t="shared" ca="1" si="8"/>
        <v>37368</v>
      </c>
      <c r="C134" s="3">
        <f t="shared" ca="1" si="9"/>
        <v>102.37808219178082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82757</v>
      </c>
      <c r="B135" s="1">
        <f t="shared" ca="1" si="8"/>
        <v>37733</v>
      </c>
      <c r="C135" s="3">
        <f t="shared" ca="1" si="9"/>
        <v>103.37808219178082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83122</v>
      </c>
      <c r="B136" s="1">
        <f t="shared" ca="1" si="8"/>
        <v>38098</v>
      </c>
      <c r="C136" s="3">
        <f t="shared" ca="1" si="9"/>
        <v>104.37808219178082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83488</v>
      </c>
      <c r="B137" s="1">
        <f t="shared" ca="1" si="8"/>
        <v>38464</v>
      </c>
      <c r="C137" s="3">
        <f t="shared" ca="1" si="9"/>
        <v>105.38082191780822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83853</v>
      </c>
      <c r="B138" s="1">
        <f t="shared" ca="1" si="8"/>
        <v>38829</v>
      </c>
      <c r="C138" s="3">
        <f t="shared" ca="1" si="9"/>
        <v>106.38082191780822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84218</v>
      </c>
      <c r="B139" s="1">
        <f t="shared" ca="1" si="8"/>
        <v>39194</v>
      </c>
      <c r="C139" s="3">
        <f t="shared" ca="1" si="9"/>
        <v>107.38082191780822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84583</v>
      </c>
      <c r="B140" s="1">
        <f t="shared" ca="1" si="8"/>
        <v>39559</v>
      </c>
      <c r="C140" s="3">
        <f t="shared" ca="1" si="9"/>
        <v>108.38082191780822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84949</v>
      </c>
      <c r="B141" s="1">
        <f t="shared" ca="1" si="8"/>
        <v>39925</v>
      </c>
      <c r="C141" s="3">
        <f t="shared" ca="1" si="9"/>
        <v>109.38356164383562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85314</v>
      </c>
      <c r="B142" s="1">
        <f t="shared" ca="1" si="8"/>
        <v>40290</v>
      </c>
      <c r="C142" s="3">
        <f t="shared" ca="1" si="9"/>
        <v>110.38356164383562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85679</v>
      </c>
      <c r="B143" s="1">
        <f t="shared" ca="1" si="8"/>
        <v>40655</v>
      </c>
      <c r="C143" s="3">
        <f t="shared" ca="1" si="9"/>
        <v>111.38356164383562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86044</v>
      </c>
      <c r="B144" s="1">
        <f t="shared" ca="1" si="8"/>
        <v>41020</v>
      </c>
      <c r="C144" s="3">
        <f t="shared" ca="1" si="9"/>
        <v>112.38356164383562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86410</v>
      </c>
      <c r="B145" s="1">
        <f t="shared" ca="1" si="8"/>
        <v>41386</v>
      </c>
      <c r="C145" s="3">
        <f t="shared" ca="1" si="9"/>
        <v>113.38630136986302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86775</v>
      </c>
      <c r="B146" s="1">
        <f t="shared" ca="1" si="8"/>
        <v>41751</v>
      </c>
      <c r="C146" s="3">
        <f t="shared" ca="1" si="9"/>
        <v>114.38630136986302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87140</v>
      </c>
      <c r="B147" s="1">
        <f t="shared" ca="1" si="8"/>
        <v>42116</v>
      </c>
      <c r="C147" s="3">
        <f t="shared" ca="1" si="9"/>
        <v>115.38630136986302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87505</v>
      </c>
      <c r="B148" s="1">
        <f t="shared" ca="1" si="8"/>
        <v>42481</v>
      </c>
      <c r="C148" s="3">
        <f t="shared" ca="1" si="9"/>
        <v>116.38630136986302</v>
      </c>
      <c r="D148" s="3">
        <f t="shared" ca="1" si="7"/>
        <v>0</v>
      </c>
      <c r="E148" s="3"/>
    </row>
    <row r="149" spans="1:8" x14ac:dyDescent="0.25">
      <c r="A149" s="4">
        <f t="shared" ca="1" si="6"/>
        <v>87871</v>
      </c>
      <c r="B149" s="1">
        <f t="shared" ca="1" si="8"/>
        <v>42847</v>
      </c>
      <c r="C149" s="3">
        <f t="shared" ca="1" si="9"/>
        <v>117.38904109589041</v>
      </c>
      <c r="D149" s="3">
        <f t="shared" ca="1" si="7"/>
        <v>0</v>
      </c>
      <c r="E149" s="3"/>
    </row>
    <row r="150" spans="1:8" x14ac:dyDescent="0.25">
      <c r="A150" s="4">
        <f t="shared" ca="1" si="6"/>
        <v>88236</v>
      </c>
      <c r="B150" s="1">
        <f t="shared" ca="1" si="8"/>
        <v>43212</v>
      </c>
      <c r="C150" s="3">
        <f t="shared" ca="1" si="9"/>
        <v>118.38904109589041</v>
      </c>
      <c r="D150" s="3">
        <f t="shared" ca="1" si="7"/>
        <v>0</v>
      </c>
      <c r="E150" s="3"/>
    </row>
    <row r="151" spans="1:8" x14ac:dyDescent="0.25">
      <c r="A151" s="4">
        <f t="shared" ca="1" si="6"/>
        <v>88601</v>
      </c>
      <c r="B151" s="1">
        <f t="shared" ca="1" si="8"/>
        <v>43577</v>
      </c>
      <c r="C151" s="3">
        <f t="shared" ca="1" si="9"/>
        <v>119.38904109589041</v>
      </c>
      <c r="D151" s="3">
        <f t="shared" ca="1" si="7"/>
        <v>0</v>
      </c>
      <c r="E151" s="3"/>
    </row>
    <row r="152" spans="1:8" x14ac:dyDescent="0.25">
      <c r="A152" s="4">
        <f t="shared" ca="1" si="6"/>
        <v>88966</v>
      </c>
      <c r="B152" s="1">
        <f t="shared" ca="1" si="8"/>
        <v>43942</v>
      </c>
      <c r="C152" s="3">
        <f t="shared" ca="1" si="9"/>
        <v>120.38904109589041</v>
      </c>
      <c r="D152" s="3">
        <f t="shared" ca="1" si="7"/>
        <v>0</v>
      </c>
      <c r="E152" s="3"/>
    </row>
    <row r="153" spans="1:8" x14ac:dyDescent="0.25">
      <c r="A153" s="4">
        <f t="shared" ca="1" si="6"/>
        <v>89332</v>
      </c>
      <c r="B153" s="1">
        <f t="shared" ca="1" si="8"/>
        <v>44308</v>
      </c>
      <c r="C153" s="3">
        <f t="shared" ca="1" si="9"/>
        <v>121.39178082191781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89697</v>
      </c>
      <c r="B154" s="1">
        <f t="shared" ca="1" si="8"/>
        <v>44673</v>
      </c>
      <c r="C154" s="3">
        <f t="shared" ca="1" si="9"/>
        <v>122.39178082191781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23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22" priority="2" operator="containsText" text="DATA NON GESTIBILE">
      <formula>NOT(ISERROR(SEARCH("DATA NON GESTIBILE",C15)))</formula>
    </cfRule>
  </conditionalFormatting>
  <conditionalFormatting sqref="C22 C24">
    <cfRule type="containsText" dxfId="21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9C6A-2EE9-491B-B2C8-1A9BDCC1F3D3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MAIN!E9</f>
        <v>98.28</v>
      </c>
      <c r="C3" s="11" t="s">
        <v>19</v>
      </c>
      <c r="G3" s="25" t="str">
        <f>A26</f>
        <v>TIR netto</v>
      </c>
      <c r="H3" s="26">
        <f ca="1">B26</f>
        <v>2.1657410264015201E-2</v>
      </c>
    </row>
    <row r="4" spans="1:16" x14ac:dyDescent="0.25">
      <c r="A4" s="14" t="s">
        <v>3</v>
      </c>
      <c r="B4" s="29">
        <f>MAIN!F9</f>
        <v>2000</v>
      </c>
      <c r="C4" s="11" t="s">
        <v>20</v>
      </c>
    </row>
    <row r="5" spans="1:16" x14ac:dyDescent="0.25">
      <c r="A5" s="5" t="s">
        <v>2</v>
      </c>
      <c r="B5" s="1">
        <f>B3*B4/100</f>
        <v>1965.6</v>
      </c>
      <c r="C5" s="11" t="s">
        <v>7</v>
      </c>
    </row>
    <row r="6" spans="1:16" x14ac:dyDescent="0.25">
      <c r="A6" s="14" t="s">
        <v>4</v>
      </c>
      <c r="B6" s="30">
        <f>MAIN!G9</f>
        <v>1.6E-2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MAIN!H9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32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1.6E-2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3.2256000000000062E-2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MAIN!I9</f>
        <v>45777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MAIN!J9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2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29.632876712328766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0.92602739726027394</v>
      </c>
      <c r="D18" s="21"/>
      <c r="J18" s="13"/>
      <c r="N18" s="5"/>
    </row>
    <row r="19" spans="1:16" x14ac:dyDescent="0.25">
      <c r="A19" s="5" t="s">
        <v>13</v>
      </c>
      <c r="B19" s="29">
        <f>MAIN!K9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MAIN!L9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MAIN!M9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2.1657410264015201E-2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88.171232876712565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46" si="0">B31/365</f>
        <v>0</v>
      </c>
      <c r="D31" s="3">
        <f ca="1">-(B5+B19+B17*B23)</f>
        <v>-1991.5287671232875</v>
      </c>
      <c r="E31" s="3"/>
      <c r="G31" s="5"/>
      <c r="H31" s="5"/>
      <c r="I31" s="5"/>
    </row>
    <row r="32" spans="1:16" x14ac:dyDescent="0.25">
      <c r="A32" s="4">
        <f ca="1">COUPNCD(B15,B13,B7)</f>
        <v>45046</v>
      </c>
      <c r="B32" s="1">
        <f t="shared" ref="B32:B46" ca="1" si="1">DATEDIF($B$15,A32,"d")</f>
        <v>22</v>
      </c>
      <c r="C32" s="3">
        <f t="shared" ca="1" si="0"/>
        <v>6.0273972602739728E-2</v>
      </c>
      <c r="D32" s="3">
        <f ca="1">IF(A32=$B$13,$B$4-MAX(0,$B$4-$B$3*$B$4/100)*$B$22+$B$10*$B$23,IF(A32&gt;$B$13,0,$B$10*$B$23))</f>
        <v>28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45412</v>
      </c>
      <c r="B33" s="1">
        <f t="shared" ca="1" si="1"/>
        <v>388</v>
      </c>
      <c r="C33" s="3">
        <f t="shared" ca="1" si="0"/>
        <v>1.0630136986301371</v>
      </c>
      <c r="D33" s="3">
        <f t="shared" ref="D33:D96" ca="1" si="3">IF(A33=$B$13,$B$4-MAX(0,$B$4-$B$3*$B$4/100)*$B$22+$B$10*$B$23,IF(A33&gt;$B$13,0,$B$10*$B$23))</f>
        <v>28</v>
      </c>
      <c r="E33" s="3"/>
      <c r="G33" s="9"/>
      <c r="H33" s="3"/>
      <c r="I33" s="8"/>
    </row>
    <row r="34" spans="1:9" x14ac:dyDescent="0.25">
      <c r="A34" s="4">
        <f t="shared" ca="1" si="2"/>
        <v>45777</v>
      </c>
      <c r="B34" s="1">
        <f t="shared" ca="1" si="1"/>
        <v>753</v>
      </c>
      <c r="C34" s="3">
        <f t="shared" ca="1" si="0"/>
        <v>2.0630136986301371</v>
      </c>
      <c r="D34" s="3">
        <f t="shared" ca="1" si="3"/>
        <v>2023.7</v>
      </c>
      <c r="E34" s="3"/>
      <c r="G34" s="9"/>
      <c r="H34" s="3"/>
      <c r="I34" s="8"/>
    </row>
    <row r="35" spans="1:9" x14ac:dyDescent="0.25">
      <c r="A35" s="4">
        <f t="shared" ca="1" si="2"/>
        <v>46142</v>
      </c>
      <c r="B35" s="1">
        <f t="shared" ca="1" si="1"/>
        <v>1118</v>
      </c>
      <c r="C35" s="3">
        <f t="shared" ca="1" si="0"/>
        <v>3.0630136986301371</v>
      </c>
      <c r="D35" s="3">
        <f t="shared" ca="1" si="3"/>
        <v>0</v>
      </c>
      <c r="E35" s="3"/>
      <c r="G35" s="9"/>
      <c r="H35" s="3"/>
      <c r="I35" s="8"/>
    </row>
    <row r="36" spans="1:9" x14ac:dyDescent="0.25">
      <c r="A36" s="4">
        <f t="shared" ca="1" si="2"/>
        <v>46507</v>
      </c>
      <c r="B36" s="1">
        <f t="shared" ca="1" si="1"/>
        <v>1483</v>
      </c>
      <c r="C36" s="3">
        <f t="shared" ca="1" si="0"/>
        <v>4.0630136986301366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46873</v>
      </c>
      <c r="B37" s="1">
        <f t="shared" ca="1" si="1"/>
        <v>1849</v>
      </c>
      <c r="C37" s="3">
        <f t="shared" ca="1" si="0"/>
        <v>5.065753424657534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47238</v>
      </c>
      <c r="B38" s="1">
        <f t="shared" ca="1" si="1"/>
        <v>2214</v>
      </c>
      <c r="C38" s="3">
        <f t="shared" ca="1" si="0"/>
        <v>6.065753424657534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47603</v>
      </c>
      <c r="B39" s="1">
        <f t="shared" ca="1" si="1"/>
        <v>2579</v>
      </c>
      <c r="C39" s="3">
        <f t="shared" ca="1" si="0"/>
        <v>7.065753424657534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47968</v>
      </c>
      <c r="B40" s="1">
        <f t="shared" ca="1" si="1"/>
        <v>2944</v>
      </c>
      <c r="C40" s="3">
        <f t="shared" ca="1" si="0"/>
        <v>8.0657534246575349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48334</v>
      </c>
      <c r="B41" s="1">
        <f t="shared" ca="1" si="1"/>
        <v>3310</v>
      </c>
      <c r="C41" s="3">
        <f t="shared" ca="1" si="0"/>
        <v>9.0684931506849313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48699</v>
      </c>
      <c r="B42" s="1">
        <f t="shared" ca="1" si="1"/>
        <v>3675</v>
      </c>
      <c r="C42" s="3">
        <f t="shared" ca="1" si="0"/>
        <v>10.068493150684931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49064</v>
      </c>
      <c r="B43" s="1">
        <f t="shared" ca="1" si="1"/>
        <v>4040</v>
      </c>
      <c r="C43" s="3">
        <f t="shared" ca="1" si="0"/>
        <v>11.068493150684931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49429</v>
      </c>
      <c r="B44" s="1">
        <f t="shared" ca="1" si="1"/>
        <v>4405</v>
      </c>
      <c r="C44" s="3">
        <f t="shared" ca="1" si="0"/>
        <v>12.068493150684931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49795</v>
      </c>
      <c r="B45" s="1">
        <f t="shared" ca="1" si="1"/>
        <v>4771</v>
      </c>
      <c r="C45" s="3">
        <f t="shared" ca="1" si="0"/>
        <v>13.07123287671233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50160</v>
      </c>
      <c r="B46" s="1">
        <f t="shared" ca="1" si="1"/>
        <v>5136</v>
      </c>
      <c r="C46" s="3">
        <f t="shared" ca="1" si="0"/>
        <v>14.07123287671233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50525</v>
      </c>
      <c r="B47" s="1">
        <f t="shared" ref="B47:B110" ca="1" si="4">DATEDIF($B$15,A47,"d")</f>
        <v>5501</v>
      </c>
      <c r="C47" s="3">
        <f t="shared" ref="C47:C110" ca="1" si="5">B47/365</f>
        <v>15.07123287671233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50890</v>
      </c>
      <c r="B48" s="1">
        <f t="shared" ca="1" si="4"/>
        <v>5866</v>
      </c>
      <c r="C48" s="3">
        <f t="shared" ca="1" si="5"/>
        <v>16.07123287671233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51256</v>
      </c>
      <c r="B49" s="1">
        <f t="shared" ca="1" si="4"/>
        <v>6232</v>
      </c>
      <c r="C49" s="3">
        <f t="shared" ca="1" si="5"/>
        <v>17.073972602739726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51621</v>
      </c>
      <c r="B50" s="1">
        <f t="shared" ca="1" si="4"/>
        <v>6597</v>
      </c>
      <c r="C50" s="3">
        <f t="shared" ca="1" si="5"/>
        <v>18.073972602739726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51986</v>
      </c>
      <c r="B51" s="1">
        <f t="shared" ca="1" si="4"/>
        <v>6962</v>
      </c>
      <c r="C51" s="3">
        <f t="shared" ca="1" si="5"/>
        <v>19.073972602739726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52351</v>
      </c>
      <c r="B52" s="1">
        <f t="shared" ca="1" si="4"/>
        <v>7327</v>
      </c>
      <c r="C52" s="3">
        <f t="shared" ca="1" si="5"/>
        <v>20.073972602739726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52717</v>
      </c>
      <c r="B53" s="1">
        <f t="shared" ca="1" si="4"/>
        <v>7693</v>
      </c>
      <c r="C53" s="3">
        <f t="shared" ca="1" si="5"/>
        <v>21.076712328767123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53082</v>
      </c>
      <c r="B54" s="1">
        <f t="shared" ca="1" si="4"/>
        <v>8058</v>
      </c>
      <c r="C54" s="3">
        <f t="shared" ca="1" si="5"/>
        <v>22.076712328767123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53447</v>
      </c>
      <c r="B55" s="1">
        <f t="shared" ca="1" si="4"/>
        <v>8423</v>
      </c>
      <c r="C55" s="3">
        <f t="shared" ca="1" si="5"/>
        <v>23.076712328767123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53812</v>
      </c>
      <c r="B56" s="1">
        <f t="shared" ca="1" si="4"/>
        <v>8788</v>
      </c>
      <c r="C56" s="3">
        <f t="shared" ca="1" si="5"/>
        <v>24.076712328767123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54178</v>
      </c>
      <c r="B57" s="1">
        <f t="shared" ca="1" si="4"/>
        <v>9154</v>
      </c>
      <c r="C57" s="3">
        <f t="shared" ca="1" si="5"/>
        <v>25.079452054794519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54543</v>
      </c>
      <c r="B58" s="1">
        <f t="shared" ca="1" si="4"/>
        <v>9519</v>
      </c>
      <c r="C58" s="3">
        <f t="shared" ca="1" si="5"/>
        <v>26.079452054794519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54908</v>
      </c>
      <c r="B59" s="1">
        <f t="shared" ca="1" si="4"/>
        <v>9884</v>
      </c>
      <c r="C59" s="3">
        <f t="shared" ca="1" si="5"/>
        <v>27.079452054794519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55273</v>
      </c>
      <c r="B60" s="1">
        <f t="shared" ca="1" si="4"/>
        <v>10249</v>
      </c>
      <c r="C60" s="3">
        <f t="shared" ca="1" si="5"/>
        <v>28.079452054794519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55639</v>
      </c>
      <c r="B61" s="1">
        <f t="shared" ca="1" si="4"/>
        <v>10615</v>
      </c>
      <c r="C61" s="3">
        <f t="shared" ca="1" si="5"/>
        <v>29.082191780821919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56004</v>
      </c>
      <c r="B62" s="1">
        <f t="shared" ca="1" si="4"/>
        <v>10980</v>
      </c>
      <c r="C62" s="3">
        <f t="shared" ca="1" si="5"/>
        <v>30.082191780821919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56369</v>
      </c>
      <c r="B63" s="1">
        <f t="shared" ca="1" si="4"/>
        <v>11345</v>
      </c>
      <c r="C63" s="3">
        <f t="shared" ca="1" si="5"/>
        <v>31.082191780821919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56734</v>
      </c>
      <c r="B64" s="1">
        <f t="shared" ca="1" si="4"/>
        <v>11710</v>
      </c>
      <c r="C64" s="3">
        <f t="shared" ca="1" si="5"/>
        <v>32.082191780821915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57100</v>
      </c>
      <c r="B65" s="1">
        <f t="shared" ca="1" si="4"/>
        <v>12076</v>
      </c>
      <c r="C65" s="3">
        <f t="shared" ca="1" si="5"/>
        <v>33.084931506849315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57465</v>
      </c>
      <c r="B66" s="1">
        <f t="shared" ca="1" si="4"/>
        <v>12441</v>
      </c>
      <c r="C66" s="3">
        <f t="shared" ca="1" si="5"/>
        <v>34.084931506849315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57830</v>
      </c>
      <c r="B67" s="1">
        <f t="shared" ca="1" si="4"/>
        <v>12806</v>
      </c>
      <c r="C67" s="3">
        <f t="shared" ca="1" si="5"/>
        <v>35.084931506849315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58195</v>
      </c>
      <c r="B68" s="1">
        <f t="shared" ca="1" si="4"/>
        <v>13171</v>
      </c>
      <c r="C68" s="3">
        <f t="shared" ca="1" si="5"/>
        <v>36.084931506849315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58561</v>
      </c>
      <c r="B69" s="1">
        <f t="shared" ca="1" si="4"/>
        <v>13537</v>
      </c>
      <c r="C69" s="3">
        <f t="shared" ca="1" si="5"/>
        <v>37.087671232876716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58926</v>
      </c>
      <c r="B70" s="1">
        <f t="shared" ca="1" si="4"/>
        <v>13902</v>
      </c>
      <c r="C70" s="3">
        <f t="shared" ca="1" si="5"/>
        <v>38.087671232876716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59291</v>
      </c>
      <c r="B71" s="1">
        <f t="shared" ca="1" si="4"/>
        <v>14267</v>
      </c>
      <c r="C71" s="3">
        <f t="shared" ca="1" si="5"/>
        <v>39.087671232876716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59656</v>
      </c>
      <c r="B72" s="1">
        <f t="shared" ca="1" si="4"/>
        <v>14632</v>
      </c>
      <c r="C72" s="3">
        <f t="shared" ca="1" si="5"/>
        <v>40.087671232876716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60022</v>
      </c>
      <c r="B73" s="1">
        <f t="shared" ca="1" si="4"/>
        <v>14998</v>
      </c>
      <c r="C73" s="3">
        <f t="shared" ca="1" si="5"/>
        <v>41.090410958904108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60387</v>
      </c>
      <c r="B74" s="1">
        <f t="shared" ca="1" si="4"/>
        <v>15363</v>
      </c>
      <c r="C74" s="3">
        <f t="shared" ca="1" si="5"/>
        <v>42.090410958904108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60752</v>
      </c>
      <c r="B75" s="1">
        <f t="shared" ca="1" si="4"/>
        <v>15728</v>
      </c>
      <c r="C75" s="3">
        <f t="shared" ca="1" si="5"/>
        <v>43.090410958904108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61117</v>
      </c>
      <c r="B76" s="1">
        <f t="shared" ca="1" si="4"/>
        <v>16093</v>
      </c>
      <c r="C76" s="3">
        <f t="shared" ca="1" si="5"/>
        <v>44.090410958904108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61483</v>
      </c>
      <c r="B77" s="1">
        <f t="shared" ca="1" si="4"/>
        <v>16459</v>
      </c>
      <c r="C77" s="3">
        <f t="shared" ca="1" si="5"/>
        <v>45.093150684931508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61848</v>
      </c>
      <c r="B78" s="1">
        <f t="shared" ca="1" si="4"/>
        <v>16824</v>
      </c>
      <c r="C78" s="3">
        <f t="shared" ca="1" si="5"/>
        <v>46.093150684931508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62213</v>
      </c>
      <c r="B79" s="1">
        <f t="shared" ca="1" si="4"/>
        <v>17189</v>
      </c>
      <c r="C79" s="3">
        <f t="shared" ca="1" si="5"/>
        <v>47.093150684931508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62578</v>
      </c>
      <c r="B80" s="1">
        <f t="shared" ca="1" si="4"/>
        <v>17554</v>
      </c>
      <c r="C80" s="3">
        <f t="shared" ca="1" si="5"/>
        <v>48.093150684931508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62944</v>
      </c>
      <c r="B81" s="1">
        <f t="shared" ca="1" si="4"/>
        <v>17920</v>
      </c>
      <c r="C81" s="3">
        <f t="shared" ca="1" si="5"/>
        <v>49.095890410958901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63309</v>
      </c>
      <c r="B82" s="1">
        <f t="shared" ca="1" si="4"/>
        <v>18285</v>
      </c>
      <c r="C82" s="3">
        <f t="shared" ca="1" si="5"/>
        <v>50.095890410958901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63674</v>
      </c>
      <c r="B83" s="1">
        <f t="shared" ca="1" si="4"/>
        <v>18650</v>
      </c>
      <c r="C83" s="3">
        <f t="shared" ca="1" si="5"/>
        <v>51.095890410958901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64039</v>
      </c>
      <c r="B84" s="1">
        <f t="shared" ca="1" si="4"/>
        <v>19015</v>
      </c>
      <c r="C84" s="3">
        <f t="shared" ca="1" si="5"/>
        <v>52.095890410958901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64405</v>
      </c>
      <c r="B85" s="1">
        <f t="shared" ca="1" si="4"/>
        <v>19381</v>
      </c>
      <c r="C85" s="3">
        <f t="shared" ca="1" si="5"/>
        <v>53.098630136986301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64770</v>
      </c>
      <c r="B86" s="1">
        <f t="shared" ca="1" si="4"/>
        <v>19746</v>
      </c>
      <c r="C86" s="3">
        <f t="shared" ca="1" si="5"/>
        <v>54.098630136986301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65135</v>
      </c>
      <c r="B87" s="1">
        <f t="shared" ca="1" si="4"/>
        <v>20111</v>
      </c>
      <c r="C87" s="3">
        <f t="shared" ca="1" si="5"/>
        <v>55.098630136986301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65500</v>
      </c>
      <c r="B88" s="1">
        <f t="shared" ca="1" si="4"/>
        <v>20476</v>
      </c>
      <c r="C88" s="3">
        <f t="shared" ca="1" si="5"/>
        <v>56.098630136986301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65866</v>
      </c>
      <c r="B89" s="1">
        <f t="shared" ca="1" si="4"/>
        <v>20842</v>
      </c>
      <c r="C89" s="3">
        <f t="shared" ca="1" si="5"/>
        <v>57.101369863013701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66231</v>
      </c>
      <c r="B90" s="1">
        <f t="shared" ca="1" si="4"/>
        <v>21207</v>
      </c>
      <c r="C90" s="3">
        <f t="shared" ca="1" si="5"/>
        <v>58.101369863013701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66596</v>
      </c>
      <c r="B91" s="1">
        <f t="shared" ca="1" si="4"/>
        <v>21572</v>
      </c>
      <c r="C91" s="3">
        <f t="shared" ca="1" si="5"/>
        <v>59.101369863013701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66961</v>
      </c>
      <c r="B92" s="1">
        <f t="shared" ca="1" si="4"/>
        <v>21937</v>
      </c>
      <c r="C92" s="3">
        <f t="shared" ca="1" si="5"/>
        <v>60.101369863013701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67327</v>
      </c>
      <c r="B93" s="1">
        <f t="shared" ca="1" si="4"/>
        <v>22303</v>
      </c>
      <c r="C93" s="3">
        <f t="shared" ca="1" si="5"/>
        <v>61.104109589041094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67692</v>
      </c>
      <c r="B94" s="1">
        <f t="shared" ca="1" si="4"/>
        <v>22668</v>
      </c>
      <c r="C94" s="3">
        <f t="shared" ca="1" si="5"/>
        <v>62.104109589041094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68057</v>
      </c>
      <c r="B95" s="1">
        <f t="shared" ca="1" si="4"/>
        <v>23033</v>
      </c>
      <c r="C95" s="3">
        <f t="shared" ca="1" si="5"/>
        <v>63.104109589041094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68422</v>
      </c>
      <c r="B96" s="1">
        <f t="shared" ca="1" si="4"/>
        <v>23398</v>
      </c>
      <c r="C96" s="3">
        <f t="shared" ca="1" si="5"/>
        <v>64.104109589041101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68788</v>
      </c>
      <c r="B97" s="1">
        <f t="shared" ca="1" si="4"/>
        <v>23764</v>
      </c>
      <c r="C97" s="3">
        <f t="shared" ca="1" si="5"/>
        <v>65.106849315068487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69153</v>
      </c>
      <c r="B98" s="1">
        <f t="shared" ca="1" si="4"/>
        <v>24129</v>
      </c>
      <c r="C98" s="3">
        <f t="shared" ca="1" si="5"/>
        <v>66.106849315068487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69518</v>
      </c>
      <c r="B99" s="1">
        <f t="shared" ca="1" si="4"/>
        <v>24494</v>
      </c>
      <c r="C99" s="3">
        <f t="shared" ca="1" si="5"/>
        <v>67.106849315068487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69883</v>
      </c>
      <c r="B100" s="1">
        <f t="shared" ca="1" si="4"/>
        <v>24859</v>
      </c>
      <c r="C100" s="3">
        <f t="shared" ca="1" si="5"/>
        <v>68.106849315068487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70249</v>
      </c>
      <c r="B101" s="1">
        <f t="shared" ca="1" si="4"/>
        <v>25225</v>
      </c>
      <c r="C101" s="3">
        <f t="shared" ca="1" si="5"/>
        <v>69.109589041095887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70614</v>
      </c>
      <c r="B102" s="1">
        <f t="shared" ca="1" si="4"/>
        <v>25590</v>
      </c>
      <c r="C102" s="3">
        <f t="shared" ca="1" si="5"/>
        <v>70.109589041095887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70979</v>
      </c>
      <c r="B103" s="1">
        <f t="shared" ca="1" si="4"/>
        <v>25955</v>
      </c>
      <c r="C103" s="3">
        <f t="shared" ca="1" si="5"/>
        <v>71.109589041095887</v>
      </c>
      <c r="D103" s="3">
        <f t="shared" ca="1" si="7"/>
        <v>0</v>
      </c>
      <c r="E103" s="3"/>
    </row>
    <row r="104" spans="1:8" x14ac:dyDescent="0.25">
      <c r="A104" s="4">
        <f t="shared" ca="1" si="6"/>
        <v>71344</v>
      </c>
      <c r="B104" s="1">
        <f t="shared" ca="1" si="4"/>
        <v>26320</v>
      </c>
      <c r="C104" s="3">
        <f t="shared" ca="1" si="5"/>
        <v>72.109589041095887</v>
      </c>
      <c r="D104" s="3">
        <f t="shared" ca="1" si="7"/>
        <v>0</v>
      </c>
      <c r="E104" s="3"/>
    </row>
    <row r="105" spans="1:8" x14ac:dyDescent="0.25">
      <c r="A105" s="4">
        <f t="shared" ca="1" si="6"/>
        <v>71710</v>
      </c>
      <c r="B105" s="1">
        <f t="shared" ca="1" si="4"/>
        <v>26686</v>
      </c>
      <c r="C105" s="3">
        <f t="shared" ca="1" si="5"/>
        <v>73.112328767123287</v>
      </c>
      <c r="D105" s="3">
        <f t="shared" ca="1" si="7"/>
        <v>0</v>
      </c>
      <c r="E105" s="3"/>
    </row>
    <row r="106" spans="1:8" x14ac:dyDescent="0.25">
      <c r="A106" s="4">
        <f t="shared" ca="1" si="6"/>
        <v>72075</v>
      </c>
      <c r="B106" s="1">
        <f t="shared" ca="1" si="4"/>
        <v>27051</v>
      </c>
      <c r="C106" s="3">
        <f t="shared" ca="1" si="5"/>
        <v>74.112328767123287</v>
      </c>
      <c r="D106" s="3">
        <f t="shared" ca="1" si="7"/>
        <v>0</v>
      </c>
      <c r="E106" s="3"/>
    </row>
    <row r="107" spans="1:8" x14ac:dyDescent="0.25">
      <c r="A107" s="4">
        <f t="shared" ca="1" si="6"/>
        <v>72440</v>
      </c>
      <c r="B107" s="1">
        <f t="shared" ca="1" si="4"/>
        <v>27416</v>
      </c>
      <c r="C107" s="3">
        <f t="shared" ca="1" si="5"/>
        <v>75.112328767123287</v>
      </c>
      <c r="D107" s="3">
        <f t="shared" ca="1" si="7"/>
        <v>0</v>
      </c>
      <c r="E107" s="3"/>
    </row>
    <row r="108" spans="1:8" x14ac:dyDescent="0.25">
      <c r="A108" s="4">
        <f t="shared" ca="1" si="6"/>
        <v>72805</v>
      </c>
      <c r="B108" s="1">
        <f t="shared" ca="1" si="4"/>
        <v>27781</v>
      </c>
      <c r="C108" s="3">
        <f t="shared" ca="1" si="5"/>
        <v>76.112328767123287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73170</v>
      </c>
      <c r="B109" s="1">
        <f t="shared" ca="1" si="4"/>
        <v>28146</v>
      </c>
      <c r="C109" s="3">
        <f t="shared" ca="1" si="5"/>
        <v>77.112328767123287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73535</v>
      </c>
      <c r="B110" s="1">
        <f t="shared" ca="1" si="4"/>
        <v>28511</v>
      </c>
      <c r="C110" s="3">
        <f t="shared" ca="1" si="5"/>
        <v>78.112328767123287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73900</v>
      </c>
      <c r="B111" s="1">
        <f t="shared" ref="B111:B154" ca="1" si="8">DATEDIF($B$15,A111,"d")</f>
        <v>28876</v>
      </c>
      <c r="C111" s="3">
        <f t="shared" ref="C111:C154" ca="1" si="9">B111/365</f>
        <v>79.112328767123287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74265</v>
      </c>
      <c r="B112" s="1">
        <f t="shared" ca="1" si="8"/>
        <v>29241</v>
      </c>
      <c r="C112" s="3">
        <f t="shared" ca="1" si="9"/>
        <v>80.112328767123287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74631</v>
      </c>
      <c r="B113" s="1">
        <f t="shared" ca="1" si="8"/>
        <v>29607</v>
      </c>
      <c r="C113" s="3">
        <f t="shared" ca="1" si="9"/>
        <v>81.115068493150687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74996</v>
      </c>
      <c r="B114" s="1">
        <f t="shared" ca="1" si="8"/>
        <v>29972</v>
      </c>
      <c r="C114" s="3">
        <f t="shared" ca="1" si="9"/>
        <v>82.115068493150687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75361</v>
      </c>
      <c r="B115" s="1">
        <f t="shared" ca="1" si="8"/>
        <v>30337</v>
      </c>
      <c r="C115" s="3">
        <f t="shared" ca="1" si="9"/>
        <v>83.115068493150687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75726</v>
      </c>
      <c r="B116" s="1">
        <f t="shared" ca="1" si="8"/>
        <v>30702</v>
      </c>
      <c r="C116" s="3">
        <f t="shared" ca="1" si="9"/>
        <v>84.115068493150687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76092</v>
      </c>
      <c r="B117" s="1">
        <f t="shared" ca="1" si="8"/>
        <v>31068</v>
      </c>
      <c r="C117" s="3">
        <f t="shared" ca="1" si="9"/>
        <v>85.117808219178087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76457</v>
      </c>
      <c r="B118" s="1">
        <f t="shared" ca="1" si="8"/>
        <v>31433</v>
      </c>
      <c r="C118" s="3">
        <f t="shared" ca="1" si="9"/>
        <v>86.117808219178087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76822</v>
      </c>
      <c r="B119" s="1">
        <f t="shared" ca="1" si="8"/>
        <v>31798</v>
      </c>
      <c r="C119" s="3">
        <f t="shared" ca="1" si="9"/>
        <v>87.117808219178087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77187</v>
      </c>
      <c r="B120" s="1">
        <f t="shared" ca="1" si="8"/>
        <v>32163</v>
      </c>
      <c r="C120" s="3">
        <f t="shared" ca="1" si="9"/>
        <v>88.117808219178087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77553</v>
      </c>
      <c r="B121" s="1">
        <f t="shared" ca="1" si="8"/>
        <v>32529</v>
      </c>
      <c r="C121" s="3">
        <f t="shared" ca="1" si="9"/>
        <v>89.120547945205473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77918</v>
      </c>
      <c r="B122" s="1">
        <f t="shared" ca="1" si="8"/>
        <v>32894</v>
      </c>
      <c r="C122" s="3">
        <f t="shared" ca="1" si="9"/>
        <v>90.120547945205473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78283</v>
      </c>
      <c r="B123" s="1">
        <f t="shared" ca="1" si="8"/>
        <v>33259</v>
      </c>
      <c r="C123" s="3">
        <f t="shared" ca="1" si="9"/>
        <v>91.120547945205473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78648</v>
      </c>
      <c r="B124" s="1">
        <f t="shared" ca="1" si="8"/>
        <v>33624</v>
      </c>
      <c r="C124" s="3">
        <f t="shared" ca="1" si="9"/>
        <v>92.120547945205473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79014</v>
      </c>
      <c r="B125" s="1">
        <f t="shared" ca="1" si="8"/>
        <v>33990</v>
      </c>
      <c r="C125" s="3">
        <f t="shared" ca="1" si="9"/>
        <v>93.123287671232873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79379</v>
      </c>
      <c r="B126" s="1">
        <f t="shared" ca="1" si="8"/>
        <v>34355</v>
      </c>
      <c r="C126" s="3">
        <f t="shared" ca="1" si="9"/>
        <v>94.123287671232873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79744</v>
      </c>
      <c r="B127" s="1">
        <f t="shared" ca="1" si="8"/>
        <v>34720</v>
      </c>
      <c r="C127" s="3">
        <f t="shared" ca="1" si="9"/>
        <v>95.123287671232873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80109</v>
      </c>
      <c r="B128" s="1">
        <f t="shared" ca="1" si="8"/>
        <v>35085</v>
      </c>
      <c r="C128" s="3">
        <f t="shared" ca="1" si="9"/>
        <v>96.123287671232873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80475</v>
      </c>
      <c r="B129" s="1">
        <f t="shared" ca="1" si="8"/>
        <v>35451</v>
      </c>
      <c r="C129" s="3">
        <f t="shared" ca="1" si="9"/>
        <v>97.126027397260273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80840</v>
      </c>
      <c r="B130" s="1">
        <f t="shared" ca="1" si="8"/>
        <v>35816</v>
      </c>
      <c r="C130" s="3">
        <f t="shared" ca="1" si="9"/>
        <v>98.126027397260273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81205</v>
      </c>
      <c r="B131" s="1">
        <f t="shared" ca="1" si="8"/>
        <v>36181</v>
      </c>
      <c r="C131" s="3">
        <f t="shared" ca="1" si="9"/>
        <v>99.126027397260273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81570</v>
      </c>
      <c r="B132" s="1">
        <f t="shared" ca="1" si="8"/>
        <v>36546</v>
      </c>
      <c r="C132" s="3">
        <f t="shared" ca="1" si="9"/>
        <v>100.12602739726027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81936</v>
      </c>
      <c r="B133" s="1">
        <f t="shared" ca="1" si="8"/>
        <v>36912</v>
      </c>
      <c r="C133" s="3">
        <f t="shared" ca="1" si="9"/>
        <v>101.12876712328767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82301</v>
      </c>
      <c r="B134" s="1">
        <f t="shared" ca="1" si="8"/>
        <v>37277</v>
      </c>
      <c r="C134" s="3">
        <f t="shared" ca="1" si="9"/>
        <v>102.12876712328767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82666</v>
      </c>
      <c r="B135" s="1">
        <f t="shared" ca="1" si="8"/>
        <v>37642</v>
      </c>
      <c r="C135" s="3">
        <f t="shared" ca="1" si="9"/>
        <v>103.12876712328767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83031</v>
      </c>
      <c r="B136" s="1">
        <f t="shared" ca="1" si="8"/>
        <v>38007</v>
      </c>
      <c r="C136" s="3">
        <f t="shared" ca="1" si="9"/>
        <v>104.12876712328767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83397</v>
      </c>
      <c r="B137" s="1">
        <f t="shared" ca="1" si="8"/>
        <v>38373</v>
      </c>
      <c r="C137" s="3">
        <f t="shared" ca="1" si="9"/>
        <v>105.13150684931507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83762</v>
      </c>
      <c r="B138" s="1">
        <f t="shared" ca="1" si="8"/>
        <v>38738</v>
      </c>
      <c r="C138" s="3">
        <f t="shared" ca="1" si="9"/>
        <v>106.13150684931507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84127</v>
      </c>
      <c r="B139" s="1">
        <f t="shared" ca="1" si="8"/>
        <v>39103</v>
      </c>
      <c r="C139" s="3">
        <f t="shared" ca="1" si="9"/>
        <v>107.13150684931507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84492</v>
      </c>
      <c r="B140" s="1">
        <f t="shared" ca="1" si="8"/>
        <v>39468</v>
      </c>
      <c r="C140" s="3">
        <f t="shared" ca="1" si="9"/>
        <v>108.13150684931507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84858</v>
      </c>
      <c r="B141" s="1">
        <f t="shared" ca="1" si="8"/>
        <v>39834</v>
      </c>
      <c r="C141" s="3">
        <f t="shared" ca="1" si="9"/>
        <v>109.13424657534246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85223</v>
      </c>
      <c r="B142" s="1">
        <f t="shared" ca="1" si="8"/>
        <v>40199</v>
      </c>
      <c r="C142" s="3">
        <f t="shared" ca="1" si="9"/>
        <v>110.13424657534246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85588</v>
      </c>
      <c r="B143" s="1">
        <f t="shared" ca="1" si="8"/>
        <v>40564</v>
      </c>
      <c r="C143" s="3">
        <f t="shared" ca="1" si="9"/>
        <v>111.13424657534246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85953</v>
      </c>
      <c r="B144" s="1">
        <f t="shared" ca="1" si="8"/>
        <v>40929</v>
      </c>
      <c r="C144" s="3">
        <f t="shared" ca="1" si="9"/>
        <v>112.13424657534246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86319</v>
      </c>
      <c r="B145" s="1">
        <f t="shared" ca="1" si="8"/>
        <v>41295</v>
      </c>
      <c r="C145" s="3">
        <f t="shared" ca="1" si="9"/>
        <v>113.13698630136986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86684</v>
      </c>
      <c r="B146" s="1">
        <f t="shared" ca="1" si="8"/>
        <v>41660</v>
      </c>
      <c r="C146" s="3">
        <f t="shared" ca="1" si="9"/>
        <v>114.13698630136986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87049</v>
      </c>
      <c r="B147" s="1">
        <f t="shared" ca="1" si="8"/>
        <v>42025</v>
      </c>
      <c r="C147" s="3">
        <f t="shared" ca="1" si="9"/>
        <v>115.13698630136986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87414</v>
      </c>
      <c r="B148" s="1">
        <f t="shared" ca="1" si="8"/>
        <v>42390</v>
      </c>
      <c r="C148" s="3">
        <f t="shared" ca="1" si="9"/>
        <v>116.13698630136986</v>
      </c>
      <c r="D148" s="3">
        <f t="shared" ca="1" si="7"/>
        <v>0</v>
      </c>
      <c r="E148" s="3"/>
    </row>
    <row r="149" spans="1:8" x14ac:dyDescent="0.25">
      <c r="A149" s="4">
        <f t="shared" ca="1" si="6"/>
        <v>87780</v>
      </c>
      <c r="B149" s="1">
        <f t="shared" ca="1" si="8"/>
        <v>42756</v>
      </c>
      <c r="C149" s="3">
        <f t="shared" ca="1" si="9"/>
        <v>117.13972602739726</v>
      </c>
      <c r="D149" s="3">
        <f t="shared" ca="1" si="7"/>
        <v>0</v>
      </c>
      <c r="E149" s="3"/>
    </row>
    <row r="150" spans="1:8" x14ac:dyDescent="0.25">
      <c r="A150" s="4">
        <f t="shared" ca="1" si="6"/>
        <v>88145</v>
      </c>
      <c r="B150" s="1">
        <f t="shared" ca="1" si="8"/>
        <v>43121</v>
      </c>
      <c r="C150" s="3">
        <f t="shared" ca="1" si="9"/>
        <v>118.13972602739726</v>
      </c>
      <c r="D150" s="3">
        <f t="shared" ca="1" si="7"/>
        <v>0</v>
      </c>
      <c r="E150" s="3"/>
    </row>
    <row r="151" spans="1:8" x14ac:dyDescent="0.25">
      <c r="A151" s="4">
        <f t="shared" ca="1" si="6"/>
        <v>88510</v>
      </c>
      <c r="B151" s="1">
        <f t="shared" ca="1" si="8"/>
        <v>43486</v>
      </c>
      <c r="C151" s="3">
        <f t="shared" ca="1" si="9"/>
        <v>119.13972602739726</v>
      </c>
      <c r="D151" s="3">
        <f t="shared" ca="1" si="7"/>
        <v>0</v>
      </c>
      <c r="E151" s="3"/>
    </row>
    <row r="152" spans="1:8" x14ac:dyDescent="0.25">
      <c r="A152" s="4">
        <f t="shared" ca="1" si="6"/>
        <v>88875</v>
      </c>
      <c r="B152" s="1">
        <f t="shared" ca="1" si="8"/>
        <v>43851</v>
      </c>
      <c r="C152" s="3">
        <f t="shared" ca="1" si="9"/>
        <v>120.13972602739726</v>
      </c>
      <c r="D152" s="3">
        <f t="shared" ca="1" si="7"/>
        <v>0</v>
      </c>
      <c r="E152" s="3"/>
    </row>
    <row r="153" spans="1:8" x14ac:dyDescent="0.25">
      <c r="A153" s="4">
        <f t="shared" ca="1" si="6"/>
        <v>89241</v>
      </c>
      <c r="B153" s="1">
        <f t="shared" ca="1" si="8"/>
        <v>44217</v>
      </c>
      <c r="C153" s="3">
        <f t="shared" ca="1" si="9"/>
        <v>121.14246575342466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89606</v>
      </c>
      <c r="B154" s="1">
        <f t="shared" ca="1" si="8"/>
        <v>44582</v>
      </c>
      <c r="C154" s="3">
        <f t="shared" ca="1" si="9"/>
        <v>122.14246575342466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20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19" priority="2" operator="containsText" text="DATA NON GESTIBILE">
      <formula>NOT(ISERROR(SEARCH("DATA NON GESTIBILE",C15)))</formula>
    </cfRule>
  </conditionalFormatting>
  <conditionalFormatting sqref="C22 C24">
    <cfRule type="containsText" dxfId="18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0BC0-A7B9-424A-8674-EBD6C1F21076}">
  <dimension ref="A1:P192"/>
  <sheetViews>
    <sheetView zoomScale="85" zoomScaleNormal="85" workbookViewId="0">
      <selection activeCell="F32" sqref="F32"/>
    </sheetView>
  </sheetViews>
  <sheetFormatPr defaultRowHeight="15" x14ac:dyDescent="0.25"/>
  <cols>
    <col min="1" max="1" width="21" style="1" customWidth="1"/>
    <col min="2" max="2" width="10.85546875" style="1" bestFit="1" customWidth="1"/>
    <col min="3" max="3" width="9.140625" style="1"/>
    <col min="4" max="5" width="11" style="1" customWidth="1"/>
    <col min="6" max="6" width="10.5703125" style="1" customWidth="1"/>
    <col min="7" max="7" width="10.85546875" style="1" bestFit="1" customWidth="1"/>
    <col min="8" max="14" width="9.140625" style="1"/>
    <col min="15" max="16" width="10.85546875" style="1" bestFit="1" customWidth="1"/>
    <col min="17" max="16384" width="9.140625" style="1"/>
  </cols>
  <sheetData>
    <row r="1" spans="1:16" ht="28.5" x14ac:dyDescent="0.25">
      <c r="A1" s="20" t="s">
        <v>170</v>
      </c>
    </row>
    <row r="2" spans="1:16" ht="15.75" thickBot="1" x14ac:dyDescent="0.3">
      <c r="A2" s="10"/>
    </row>
    <row r="3" spans="1:16" ht="15.75" thickBot="1" x14ac:dyDescent="0.3">
      <c r="A3" s="5" t="s">
        <v>18</v>
      </c>
      <c r="B3" s="29">
        <f>MAIN!E10</f>
        <v>99.37</v>
      </c>
      <c r="C3" s="11" t="s">
        <v>19</v>
      </c>
      <c r="G3" s="25" t="str">
        <f>A26</f>
        <v>TIR netto</v>
      </c>
      <c r="H3" s="26">
        <f ca="1">B26</f>
        <v>2.1038427948951721E-2</v>
      </c>
    </row>
    <row r="4" spans="1:16" x14ac:dyDescent="0.25">
      <c r="A4" s="14" t="s">
        <v>3</v>
      </c>
      <c r="B4" s="29">
        <f>MAIN!F10</f>
        <v>2000</v>
      </c>
      <c r="C4" s="11" t="s">
        <v>20</v>
      </c>
    </row>
    <row r="5" spans="1:16" x14ac:dyDescent="0.25">
      <c r="A5" s="5" t="s">
        <v>2</v>
      </c>
      <c r="B5" s="1">
        <f>B3*B4/100</f>
        <v>1987.4</v>
      </c>
      <c r="C5" s="11" t="s">
        <v>7</v>
      </c>
    </row>
    <row r="6" spans="1:16" x14ac:dyDescent="0.25">
      <c r="A6" s="14" t="s">
        <v>4</v>
      </c>
      <c r="B6" s="30">
        <f>MAIN!G10</f>
        <v>2.1499999999999998E-2</v>
      </c>
      <c r="C6" s="11" t="s">
        <v>8</v>
      </c>
      <c r="D6" s="8"/>
      <c r="F6" s="4"/>
      <c r="G6" s="3"/>
      <c r="I6" s="8"/>
    </row>
    <row r="7" spans="1:16" x14ac:dyDescent="0.25">
      <c r="A7" s="14" t="s">
        <v>17</v>
      </c>
      <c r="B7" s="31">
        <f>MAIN!H10</f>
        <v>1</v>
      </c>
      <c r="C7" s="11"/>
      <c r="D7" s="8"/>
      <c r="F7" s="4"/>
      <c r="G7" s="3"/>
      <c r="I7" s="8"/>
    </row>
    <row r="8" spans="1:16" x14ac:dyDescent="0.25">
      <c r="A8" s="14" t="s">
        <v>148</v>
      </c>
      <c r="B8" s="17">
        <f>12/B7</f>
        <v>12</v>
      </c>
      <c r="C8" s="11"/>
      <c r="D8" s="8"/>
      <c r="F8" s="4"/>
      <c r="G8" s="3"/>
      <c r="I8" s="8"/>
    </row>
    <row r="9" spans="1:16" x14ac:dyDescent="0.25">
      <c r="A9" s="14" t="s">
        <v>150</v>
      </c>
      <c r="B9" s="17">
        <f>365/B7</f>
        <v>365</v>
      </c>
      <c r="C9" s="11"/>
      <c r="D9" s="8"/>
      <c r="F9" s="4"/>
      <c r="G9" s="3"/>
      <c r="I9" s="8"/>
    </row>
    <row r="10" spans="1:16" x14ac:dyDescent="0.25">
      <c r="A10" s="14" t="s">
        <v>5</v>
      </c>
      <c r="B10" s="13">
        <f>B6/B7*B4</f>
        <v>43</v>
      </c>
      <c r="C10" s="11" t="str">
        <f>IF(B7=1,"Cedola ANNUALE",IF(B7=2,"Cedola SEMESTRALE",IF(B7=4,"Cedola TRIMESTRALE","Frequenza cedola non gestibile")))</f>
        <v>Cedola ANNUALE</v>
      </c>
      <c r="D10" s="8"/>
      <c r="F10" s="4"/>
      <c r="G10" s="3"/>
      <c r="I10" s="8"/>
    </row>
    <row r="11" spans="1:16" x14ac:dyDescent="0.25">
      <c r="A11" s="14" t="s">
        <v>6</v>
      </c>
      <c r="B11" s="8">
        <f>B10/B4</f>
        <v>2.1499999999999998E-2</v>
      </c>
      <c r="C11" s="11" t="s">
        <v>9</v>
      </c>
      <c r="D11" s="8"/>
      <c r="F11" s="4"/>
      <c r="G11" s="3"/>
      <c r="I11" s="8"/>
    </row>
    <row r="12" spans="1:16" x14ac:dyDescent="0.25">
      <c r="A12" s="16" t="s">
        <v>10</v>
      </c>
      <c r="B12" s="8">
        <f>(1+B11)^2-1</f>
        <v>4.3462250000000147E-2</v>
      </c>
      <c r="C12" s="11"/>
      <c r="D12" s="8"/>
      <c r="F12" s="4"/>
      <c r="G12" s="3"/>
      <c r="I12" s="8"/>
    </row>
    <row r="13" spans="1:16" x14ac:dyDescent="0.25">
      <c r="A13" s="16" t="s">
        <v>21</v>
      </c>
      <c r="B13" s="32">
        <f>MAIN!I10</f>
        <v>45961</v>
      </c>
      <c r="C13" s="11"/>
      <c r="D13" s="8"/>
      <c r="F13" s="4"/>
      <c r="G13" s="3"/>
      <c r="I13" s="8"/>
    </row>
    <row r="14" spans="1:16" x14ac:dyDescent="0.25">
      <c r="A14" s="16"/>
      <c r="B14" s="22"/>
      <c r="C14" s="11"/>
      <c r="D14" s="8"/>
      <c r="F14" s="4"/>
      <c r="G14" s="3"/>
      <c r="I14" s="8"/>
    </row>
    <row r="15" spans="1:16" x14ac:dyDescent="0.25">
      <c r="A15" s="5" t="s">
        <v>11</v>
      </c>
      <c r="B15" s="33">
        <f ca="1">MAIN!J10</f>
        <v>45024</v>
      </c>
      <c r="C15" s="11" t="str">
        <f ca="1">IF(OR(B15&gt;=B13,AND(DAY(B15)=DAY(B13),MONTH(B15)=MONTH(B13))),"DATA NON GESTIBILE","OK")</f>
        <v>OK</v>
      </c>
      <c r="D15" s="8"/>
      <c r="F15" s="4"/>
      <c r="G15" s="3"/>
      <c r="J15" s="8"/>
      <c r="O15" s="5"/>
      <c r="P15" s="5"/>
    </row>
    <row r="16" spans="1:16" x14ac:dyDescent="0.25">
      <c r="A16" s="5" t="s">
        <v>155</v>
      </c>
      <c r="B16" s="1">
        <f ca="1">YEAR(B13)-YEAR(B15)</f>
        <v>2</v>
      </c>
      <c r="C16" s="11" t="s">
        <v>156</v>
      </c>
      <c r="D16" s="8"/>
      <c r="F16" s="4"/>
      <c r="G16" s="3"/>
      <c r="J16" s="8"/>
      <c r="N16" s="5"/>
      <c r="O16" s="4"/>
      <c r="P16" s="4"/>
    </row>
    <row r="17" spans="1:16" x14ac:dyDescent="0.25">
      <c r="A17" s="5" t="s">
        <v>149</v>
      </c>
      <c r="B17" s="3">
        <f ca="1">COUPDAYBS(B15,B13,B7)/B9*B10</f>
        <v>18.613698630136987</v>
      </c>
      <c r="D17" s="8"/>
      <c r="E17" s="8"/>
      <c r="F17" s="8"/>
      <c r="G17" s="8"/>
      <c r="J17" s="13"/>
      <c r="N17" s="5"/>
    </row>
    <row r="18" spans="1:16" x14ac:dyDescent="0.25">
      <c r="A18" s="5" t="s">
        <v>151</v>
      </c>
      <c r="B18" s="12">
        <f ca="1">IF(B10=0,"-",B17/B10)</f>
        <v>0.43287671232876712</v>
      </c>
      <c r="D18" s="21"/>
      <c r="J18" s="13"/>
      <c r="N18" s="5"/>
    </row>
    <row r="19" spans="1:16" x14ac:dyDescent="0.25">
      <c r="A19" s="5" t="s">
        <v>13</v>
      </c>
      <c r="B19" s="29">
        <f>MAIN!K10</f>
        <v>0</v>
      </c>
      <c r="E19" s="13"/>
      <c r="J19" s="13"/>
      <c r="O19" s="4"/>
    </row>
    <row r="20" spans="1:16" x14ac:dyDescent="0.25">
      <c r="A20" s="5" t="s">
        <v>146</v>
      </c>
      <c r="B20" s="29" t="str">
        <f>MAIN!L10</f>
        <v>Governativo</v>
      </c>
      <c r="D20" s="4"/>
      <c r="E20" s="4"/>
      <c r="I20" s="8"/>
      <c r="J20" s="13"/>
      <c r="N20" s="23"/>
      <c r="O20" s="4"/>
      <c r="P20" s="4"/>
    </row>
    <row r="21" spans="1:16" x14ac:dyDescent="0.25">
      <c r="A21" s="5" t="s">
        <v>145</v>
      </c>
      <c r="B21" s="29" t="str">
        <f>MAIN!M10</f>
        <v>Italia</v>
      </c>
      <c r="C21" s="11" t="str">
        <f>IF(B21=LOOKUP(B21,'White list'!A:A),"Paese in white list","Paese non presente in white list")</f>
        <v>Paese in white list</v>
      </c>
      <c r="D21" s="4"/>
      <c r="E21" s="4"/>
      <c r="I21" s="8"/>
      <c r="J21" s="13"/>
      <c r="N21" s="23"/>
    </row>
    <row r="22" spans="1:16" x14ac:dyDescent="0.25">
      <c r="A22" s="5" t="s">
        <v>15</v>
      </c>
      <c r="B22" s="9">
        <f>IF(AND(C21="Paese in white list",B20="Governativo"),12.5%,26%)</f>
        <v>0.125</v>
      </c>
      <c r="C22" s="11"/>
      <c r="I22" s="8"/>
    </row>
    <row r="23" spans="1:16" x14ac:dyDescent="0.25">
      <c r="A23" s="5" t="s">
        <v>152</v>
      </c>
      <c r="B23" s="9">
        <f>1-B22</f>
        <v>0.875</v>
      </c>
      <c r="D23" s="8"/>
      <c r="I23" s="8"/>
      <c r="N23" s="23"/>
      <c r="O23" s="4"/>
      <c r="P23" s="4"/>
    </row>
    <row r="24" spans="1:16" x14ac:dyDescent="0.25">
      <c r="A24" s="5" t="s">
        <v>187</v>
      </c>
      <c r="B24" s="3">
        <f>MAX(0,-B4+B3*B4/100)*B22</f>
        <v>0</v>
      </c>
      <c r="C24" s="11"/>
      <c r="D24" s="8"/>
      <c r="F24" s="4"/>
      <c r="G24" s="3"/>
      <c r="I24" s="8"/>
    </row>
    <row r="25" spans="1:16" x14ac:dyDescent="0.25">
      <c r="D25" s="8"/>
      <c r="F25" s="4"/>
      <c r="G25" s="3"/>
      <c r="I25" s="8"/>
    </row>
    <row r="26" spans="1:16" x14ac:dyDescent="0.25">
      <c r="A26" s="24" t="s">
        <v>0</v>
      </c>
      <c r="B26" s="27">
        <f ca="1">IF(C15="DATA NON GESTIBILE","N/D",XIRR(D31:D154,A31:A154))</f>
        <v>2.1038427948951721E-2</v>
      </c>
      <c r="N26" s="23"/>
      <c r="O26" s="4"/>
    </row>
    <row r="27" spans="1:16" x14ac:dyDescent="0.25">
      <c r="E27" s="5"/>
    </row>
    <row r="28" spans="1:16" x14ac:dyDescent="0.25">
      <c r="A28" s="28" t="s">
        <v>157</v>
      </c>
      <c r="B28" s="7">
        <f ca="1">SUM(D31:D154)</f>
        <v>107.61301369863008</v>
      </c>
      <c r="E28" s="3"/>
    </row>
    <row r="30" spans="1:16" x14ac:dyDescent="0.25">
      <c r="A30" s="5" t="s">
        <v>12</v>
      </c>
      <c r="B30" s="14" t="s">
        <v>153</v>
      </c>
      <c r="C30" s="5" t="s">
        <v>154</v>
      </c>
      <c r="D30" s="5" t="s">
        <v>1</v>
      </c>
      <c r="E30" s="5"/>
      <c r="G30" s="5"/>
      <c r="H30" s="6"/>
    </row>
    <row r="31" spans="1:16" x14ac:dyDescent="0.25">
      <c r="A31" s="4">
        <f ca="1">B15</f>
        <v>45024</v>
      </c>
      <c r="B31" s="1">
        <v>0</v>
      </c>
      <c r="C31" s="3">
        <f t="shared" ref="C31:C94" si="0">B31/365</f>
        <v>0</v>
      </c>
      <c r="D31" s="3">
        <f ca="1">-(B5+B19+B17*B23)</f>
        <v>-2003.6869863013699</v>
      </c>
      <c r="E31" s="3"/>
      <c r="G31" s="5"/>
      <c r="H31" s="5"/>
      <c r="I31" s="5"/>
    </row>
    <row r="32" spans="1:16" x14ac:dyDescent="0.25">
      <c r="A32" s="4">
        <f ca="1">COUPNCD(B15,B13,B7)</f>
        <v>45230</v>
      </c>
      <c r="B32" s="1">
        <f t="shared" ref="B32:B95" ca="1" si="1">DATEDIF($B$15,A32,"d")</f>
        <v>206</v>
      </c>
      <c r="C32" s="3">
        <f t="shared" ca="1" si="0"/>
        <v>0.56438356164383563</v>
      </c>
      <c r="D32" s="3">
        <f ca="1">IF(A32=$B$13,$B$4-MAX(0,$B$4-$B$3*$B$4/100)*$B$22+$B$10*$B$23,IF(A32&gt;$B$13,0,$B$10*$B$23))</f>
        <v>37.625</v>
      </c>
      <c r="E32" s="3"/>
      <c r="G32" s="2"/>
      <c r="H32" s="3"/>
      <c r="I32" s="8"/>
    </row>
    <row r="33" spans="1:9" x14ac:dyDescent="0.25">
      <c r="A33" s="4">
        <f t="shared" ref="A33:A96" ca="1" si="2">DATE(YEAR(A32),MONTH(A32)+$B$8,DAY(A32))</f>
        <v>45596</v>
      </c>
      <c r="B33" s="1">
        <f t="shared" ca="1" si="1"/>
        <v>572</v>
      </c>
      <c r="C33" s="3">
        <f t="shared" ca="1" si="0"/>
        <v>1.5671232876712329</v>
      </c>
      <c r="D33" s="3">
        <f t="shared" ref="D33:D96" ca="1" si="3">IF(A33=$B$13,$B$4-MAX(0,$B$4-$B$3*$B$4/100)*$B$22+$B$10*$B$23,IF(A33&gt;$B$13,0,$B$10*$B$23))</f>
        <v>37.625</v>
      </c>
      <c r="E33" s="3"/>
      <c r="G33" s="9"/>
      <c r="H33" s="3"/>
      <c r="I33" s="8"/>
    </row>
    <row r="34" spans="1:9" x14ac:dyDescent="0.25">
      <c r="A34" s="4">
        <f t="shared" ca="1" si="2"/>
        <v>45961</v>
      </c>
      <c r="B34" s="1">
        <f t="shared" ca="1" si="1"/>
        <v>937</v>
      </c>
      <c r="C34" s="3">
        <f t="shared" ca="1" si="0"/>
        <v>2.5671232876712327</v>
      </c>
      <c r="D34" s="3">
        <f t="shared" ca="1" si="3"/>
        <v>2036.05</v>
      </c>
      <c r="E34" s="3"/>
      <c r="G34" s="9"/>
      <c r="H34" s="3"/>
      <c r="I34" s="8"/>
    </row>
    <row r="35" spans="1:9" x14ac:dyDescent="0.25">
      <c r="A35" s="4">
        <f t="shared" ca="1" si="2"/>
        <v>46326</v>
      </c>
      <c r="B35" s="1">
        <f t="shared" ca="1" si="1"/>
        <v>1302</v>
      </c>
      <c r="C35" s="3">
        <f t="shared" ca="1" si="0"/>
        <v>3.5671232876712327</v>
      </c>
      <c r="D35" s="3">
        <f t="shared" ca="1" si="3"/>
        <v>0</v>
      </c>
      <c r="E35" s="3"/>
      <c r="G35" s="9"/>
      <c r="H35" s="3"/>
      <c r="I35" s="8"/>
    </row>
    <row r="36" spans="1:9" x14ac:dyDescent="0.25">
      <c r="A36" s="4">
        <f t="shared" ca="1" si="2"/>
        <v>46691</v>
      </c>
      <c r="B36" s="1">
        <f t="shared" ca="1" si="1"/>
        <v>1667</v>
      </c>
      <c r="C36" s="3">
        <f t="shared" ca="1" si="0"/>
        <v>4.5671232876712331</v>
      </c>
      <c r="D36" s="3">
        <f t="shared" ca="1" si="3"/>
        <v>0</v>
      </c>
      <c r="E36" s="3"/>
      <c r="G36" s="9"/>
      <c r="H36" s="3"/>
      <c r="I36" s="8"/>
    </row>
    <row r="37" spans="1:9" x14ac:dyDescent="0.25">
      <c r="A37" s="4">
        <f t="shared" ca="1" si="2"/>
        <v>47057</v>
      </c>
      <c r="B37" s="1">
        <f t="shared" ca="1" si="1"/>
        <v>2033</v>
      </c>
      <c r="C37" s="3">
        <f t="shared" ca="1" si="0"/>
        <v>5.5698630136986305</v>
      </c>
      <c r="D37" s="3">
        <f t="shared" ca="1" si="3"/>
        <v>0</v>
      </c>
      <c r="E37" s="3"/>
      <c r="G37" s="9"/>
      <c r="H37" s="3"/>
      <c r="I37" s="8"/>
    </row>
    <row r="38" spans="1:9" x14ac:dyDescent="0.25">
      <c r="A38" s="4">
        <f t="shared" ca="1" si="2"/>
        <v>47422</v>
      </c>
      <c r="B38" s="1">
        <f t="shared" ca="1" si="1"/>
        <v>2398</v>
      </c>
      <c r="C38" s="3">
        <f t="shared" ca="1" si="0"/>
        <v>6.5698630136986305</v>
      </c>
      <c r="D38" s="3">
        <f t="shared" ca="1" si="3"/>
        <v>0</v>
      </c>
      <c r="E38" s="3"/>
      <c r="G38" s="9"/>
      <c r="H38" s="3"/>
      <c r="I38" s="8"/>
    </row>
    <row r="39" spans="1:9" x14ac:dyDescent="0.25">
      <c r="A39" s="4">
        <f t="shared" ca="1" si="2"/>
        <v>47787</v>
      </c>
      <c r="B39" s="1">
        <f t="shared" ca="1" si="1"/>
        <v>2763</v>
      </c>
      <c r="C39" s="3">
        <f t="shared" ca="1" si="0"/>
        <v>7.5698630136986305</v>
      </c>
      <c r="D39" s="3">
        <f t="shared" ca="1" si="3"/>
        <v>0</v>
      </c>
      <c r="E39" s="3"/>
      <c r="G39" s="9"/>
      <c r="H39" s="3"/>
      <c r="I39" s="8"/>
    </row>
    <row r="40" spans="1:9" x14ac:dyDescent="0.25">
      <c r="A40" s="4">
        <f t="shared" ca="1" si="2"/>
        <v>48152</v>
      </c>
      <c r="B40" s="1">
        <f t="shared" ca="1" si="1"/>
        <v>3128</v>
      </c>
      <c r="C40" s="3">
        <f t="shared" ca="1" si="0"/>
        <v>8.5698630136986296</v>
      </c>
      <c r="D40" s="3">
        <f t="shared" ca="1" si="3"/>
        <v>0</v>
      </c>
      <c r="E40" s="3"/>
      <c r="G40" s="9"/>
      <c r="H40" s="3"/>
      <c r="I40" s="8"/>
    </row>
    <row r="41" spans="1:9" x14ac:dyDescent="0.25">
      <c r="A41" s="4">
        <f t="shared" ca="1" si="2"/>
        <v>48518</v>
      </c>
      <c r="B41" s="1">
        <f t="shared" ca="1" si="1"/>
        <v>3494</v>
      </c>
      <c r="C41" s="3">
        <f t="shared" ca="1" si="0"/>
        <v>9.5726027397260278</v>
      </c>
      <c r="D41" s="3">
        <f t="shared" ca="1" si="3"/>
        <v>0</v>
      </c>
      <c r="E41" s="3"/>
      <c r="G41" s="9"/>
      <c r="H41" s="3"/>
      <c r="I41" s="8"/>
    </row>
    <row r="42" spans="1:9" x14ac:dyDescent="0.25">
      <c r="A42" s="4">
        <f t="shared" ca="1" si="2"/>
        <v>48883</v>
      </c>
      <c r="B42" s="1">
        <f t="shared" ca="1" si="1"/>
        <v>3859</v>
      </c>
      <c r="C42" s="3">
        <f t="shared" ca="1" si="0"/>
        <v>10.572602739726028</v>
      </c>
      <c r="D42" s="3">
        <f t="shared" ca="1" si="3"/>
        <v>0</v>
      </c>
      <c r="E42" s="3"/>
      <c r="G42" s="9"/>
      <c r="H42" s="3"/>
      <c r="I42" s="8"/>
    </row>
    <row r="43" spans="1:9" x14ac:dyDescent="0.25">
      <c r="A43" s="4">
        <f t="shared" ca="1" si="2"/>
        <v>49248</v>
      </c>
      <c r="B43" s="1">
        <f t="shared" ca="1" si="1"/>
        <v>4224</v>
      </c>
      <c r="C43" s="3">
        <f t="shared" ca="1" si="0"/>
        <v>11.572602739726028</v>
      </c>
      <c r="D43" s="3">
        <f t="shared" ca="1" si="3"/>
        <v>0</v>
      </c>
      <c r="E43" s="3"/>
      <c r="G43" s="9"/>
      <c r="H43" s="3"/>
      <c r="I43" s="8"/>
    </row>
    <row r="44" spans="1:9" x14ac:dyDescent="0.25">
      <c r="A44" s="4">
        <f t="shared" ca="1" si="2"/>
        <v>49613</v>
      </c>
      <c r="B44" s="1">
        <f t="shared" ca="1" si="1"/>
        <v>4589</v>
      </c>
      <c r="C44" s="3">
        <f t="shared" ca="1" si="0"/>
        <v>12.572602739726028</v>
      </c>
      <c r="D44" s="3">
        <f t="shared" ca="1" si="3"/>
        <v>0</v>
      </c>
      <c r="E44" s="3"/>
      <c r="G44" s="9"/>
      <c r="H44" s="3"/>
      <c r="I44" s="8"/>
    </row>
    <row r="45" spans="1:9" x14ac:dyDescent="0.25">
      <c r="A45" s="4">
        <f t="shared" ca="1" si="2"/>
        <v>49979</v>
      </c>
      <c r="B45" s="1">
        <f t="shared" ca="1" si="1"/>
        <v>4955</v>
      </c>
      <c r="C45" s="3">
        <f t="shared" ca="1" si="0"/>
        <v>13.575342465753424</v>
      </c>
      <c r="D45" s="3">
        <f t="shared" ca="1" si="3"/>
        <v>0</v>
      </c>
      <c r="E45" s="3"/>
      <c r="G45" s="9"/>
      <c r="H45" s="3"/>
      <c r="I45" s="8"/>
    </row>
    <row r="46" spans="1:9" x14ac:dyDescent="0.25">
      <c r="A46" s="4">
        <f t="shared" ca="1" si="2"/>
        <v>50344</v>
      </c>
      <c r="B46" s="1">
        <f t="shared" ca="1" si="1"/>
        <v>5320</v>
      </c>
      <c r="C46" s="3">
        <f t="shared" ca="1" si="0"/>
        <v>14.575342465753424</v>
      </c>
      <c r="D46" s="3">
        <f t="shared" ca="1" si="3"/>
        <v>0</v>
      </c>
      <c r="E46" s="3"/>
      <c r="G46" s="9"/>
      <c r="H46" s="3"/>
      <c r="I46" s="8"/>
    </row>
    <row r="47" spans="1:9" x14ac:dyDescent="0.25">
      <c r="A47" s="4">
        <f t="shared" ca="1" si="2"/>
        <v>50709</v>
      </c>
      <c r="B47" s="1">
        <f t="shared" ca="1" si="1"/>
        <v>5685</v>
      </c>
      <c r="C47" s="3">
        <f t="shared" ca="1" si="0"/>
        <v>15.575342465753424</v>
      </c>
      <c r="D47" s="3">
        <f t="shared" ca="1" si="3"/>
        <v>0</v>
      </c>
      <c r="E47" s="3"/>
      <c r="G47" s="9"/>
      <c r="H47" s="3"/>
      <c r="I47" s="8"/>
    </row>
    <row r="48" spans="1:9" x14ac:dyDescent="0.25">
      <c r="A48" s="4">
        <f t="shared" ca="1" si="2"/>
        <v>51074</v>
      </c>
      <c r="B48" s="1">
        <f t="shared" ca="1" si="1"/>
        <v>6050</v>
      </c>
      <c r="C48" s="3">
        <f t="shared" ca="1" si="0"/>
        <v>16.575342465753426</v>
      </c>
      <c r="D48" s="3">
        <f t="shared" ca="1" si="3"/>
        <v>0</v>
      </c>
      <c r="E48" s="3"/>
      <c r="G48" s="9"/>
      <c r="H48" s="3"/>
      <c r="I48" s="8"/>
    </row>
    <row r="49" spans="1:9" x14ac:dyDescent="0.25">
      <c r="A49" s="4">
        <f t="shared" ca="1" si="2"/>
        <v>51440</v>
      </c>
      <c r="B49" s="1">
        <f t="shared" ca="1" si="1"/>
        <v>6416</v>
      </c>
      <c r="C49" s="3">
        <f t="shared" ca="1" si="0"/>
        <v>17.578082191780823</v>
      </c>
      <c r="D49" s="3">
        <f t="shared" ca="1" si="3"/>
        <v>0</v>
      </c>
      <c r="E49" s="3"/>
      <c r="G49" s="9"/>
      <c r="H49" s="3"/>
      <c r="I49" s="8"/>
    </row>
    <row r="50" spans="1:9" x14ac:dyDescent="0.25">
      <c r="A50" s="4">
        <f t="shared" ca="1" si="2"/>
        <v>51805</v>
      </c>
      <c r="B50" s="1">
        <f t="shared" ca="1" si="1"/>
        <v>6781</v>
      </c>
      <c r="C50" s="3">
        <f t="shared" ca="1" si="0"/>
        <v>18.578082191780823</v>
      </c>
      <c r="D50" s="3">
        <f t="shared" ca="1" si="3"/>
        <v>0</v>
      </c>
      <c r="E50" s="3"/>
      <c r="G50" s="9"/>
      <c r="H50" s="3"/>
      <c r="I50" s="8"/>
    </row>
    <row r="51" spans="1:9" x14ac:dyDescent="0.25">
      <c r="A51" s="4">
        <f t="shared" ca="1" si="2"/>
        <v>52170</v>
      </c>
      <c r="B51" s="1">
        <f t="shared" ca="1" si="1"/>
        <v>7146</v>
      </c>
      <c r="C51" s="3">
        <f t="shared" ca="1" si="0"/>
        <v>19.578082191780823</v>
      </c>
      <c r="D51" s="3">
        <f t="shared" ca="1" si="3"/>
        <v>0</v>
      </c>
      <c r="E51" s="3"/>
      <c r="G51" s="9"/>
      <c r="H51" s="3"/>
      <c r="I51" s="8"/>
    </row>
    <row r="52" spans="1:9" x14ac:dyDescent="0.25">
      <c r="A52" s="4">
        <f t="shared" ca="1" si="2"/>
        <v>52535</v>
      </c>
      <c r="B52" s="1">
        <f t="shared" ca="1" si="1"/>
        <v>7511</v>
      </c>
      <c r="C52" s="3">
        <f t="shared" ca="1" si="0"/>
        <v>20.578082191780823</v>
      </c>
      <c r="D52" s="3">
        <f t="shared" ca="1" si="3"/>
        <v>0</v>
      </c>
      <c r="E52" s="3"/>
      <c r="G52" s="9"/>
      <c r="H52" s="3"/>
      <c r="I52" s="8"/>
    </row>
    <row r="53" spans="1:9" x14ac:dyDescent="0.25">
      <c r="A53" s="4">
        <f t="shared" ca="1" si="2"/>
        <v>52901</v>
      </c>
      <c r="B53" s="1">
        <f t="shared" ca="1" si="1"/>
        <v>7877</v>
      </c>
      <c r="C53" s="3">
        <f t="shared" ca="1" si="0"/>
        <v>21.580821917808219</v>
      </c>
      <c r="D53" s="3">
        <f t="shared" ca="1" si="3"/>
        <v>0</v>
      </c>
      <c r="E53" s="3"/>
      <c r="G53" s="9"/>
      <c r="H53" s="3"/>
      <c r="I53" s="8"/>
    </row>
    <row r="54" spans="1:9" x14ac:dyDescent="0.25">
      <c r="A54" s="4">
        <f t="shared" ca="1" si="2"/>
        <v>53266</v>
      </c>
      <c r="B54" s="1">
        <f t="shared" ca="1" si="1"/>
        <v>8242</v>
      </c>
      <c r="C54" s="3">
        <f t="shared" ca="1" si="0"/>
        <v>22.580821917808219</v>
      </c>
      <c r="D54" s="3">
        <f t="shared" ca="1" si="3"/>
        <v>0</v>
      </c>
      <c r="E54" s="3"/>
      <c r="G54" s="9"/>
      <c r="H54" s="3"/>
      <c r="I54" s="8"/>
    </row>
    <row r="55" spans="1:9" x14ac:dyDescent="0.25">
      <c r="A55" s="4">
        <f t="shared" ca="1" si="2"/>
        <v>53631</v>
      </c>
      <c r="B55" s="1">
        <f t="shared" ca="1" si="1"/>
        <v>8607</v>
      </c>
      <c r="C55" s="3">
        <f t="shared" ca="1" si="0"/>
        <v>23.580821917808219</v>
      </c>
      <c r="D55" s="3">
        <f t="shared" ca="1" si="3"/>
        <v>0</v>
      </c>
      <c r="E55" s="3"/>
      <c r="G55" s="9"/>
      <c r="H55" s="3"/>
      <c r="I55" s="8"/>
    </row>
    <row r="56" spans="1:9" x14ac:dyDescent="0.25">
      <c r="A56" s="4">
        <f t="shared" ca="1" si="2"/>
        <v>53996</v>
      </c>
      <c r="B56" s="1">
        <f t="shared" ca="1" si="1"/>
        <v>8972</v>
      </c>
      <c r="C56" s="3">
        <f t="shared" ca="1" si="0"/>
        <v>24.580821917808219</v>
      </c>
      <c r="D56" s="3">
        <f t="shared" ca="1" si="3"/>
        <v>0</v>
      </c>
      <c r="E56" s="3"/>
      <c r="G56" s="9"/>
      <c r="H56" s="3"/>
      <c r="I56" s="8"/>
    </row>
    <row r="57" spans="1:9" x14ac:dyDescent="0.25">
      <c r="A57" s="4">
        <f t="shared" ca="1" si="2"/>
        <v>54362</v>
      </c>
      <c r="B57" s="1">
        <f t="shared" ca="1" si="1"/>
        <v>9338</v>
      </c>
      <c r="C57" s="3">
        <f t="shared" ca="1" si="0"/>
        <v>25.583561643835615</v>
      </c>
      <c r="D57" s="3">
        <f t="shared" ca="1" si="3"/>
        <v>0</v>
      </c>
      <c r="E57" s="3"/>
      <c r="G57" s="9"/>
      <c r="H57" s="3"/>
      <c r="I57" s="8"/>
    </row>
    <row r="58" spans="1:9" x14ac:dyDescent="0.25">
      <c r="A58" s="4">
        <f t="shared" ca="1" si="2"/>
        <v>54727</v>
      </c>
      <c r="B58" s="1">
        <f t="shared" ca="1" si="1"/>
        <v>9703</v>
      </c>
      <c r="C58" s="3">
        <f t="shared" ca="1" si="0"/>
        <v>26.583561643835615</v>
      </c>
      <c r="D58" s="3">
        <f t="shared" ca="1" si="3"/>
        <v>0</v>
      </c>
      <c r="E58" s="3"/>
      <c r="G58" s="9"/>
      <c r="H58" s="3"/>
      <c r="I58" s="8"/>
    </row>
    <row r="59" spans="1:9" x14ac:dyDescent="0.25">
      <c r="A59" s="4">
        <f t="shared" ca="1" si="2"/>
        <v>55092</v>
      </c>
      <c r="B59" s="1">
        <f t="shared" ca="1" si="1"/>
        <v>10068</v>
      </c>
      <c r="C59" s="3">
        <f t="shared" ca="1" si="0"/>
        <v>27.583561643835615</v>
      </c>
      <c r="D59" s="3">
        <f t="shared" ca="1" si="3"/>
        <v>0</v>
      </c>
      <c r="E59" s="3"/>
      <c r="G59" s="9"/>
      <c r="H59" s="3"/>
      <c r="I59" s="8"/>
    </row>
    <row r="60" spans="1:9" x14ac:dyDescent="0.25">
      <c r="A60" s="4">
        <f t="shared" ca="1" si="2"/>
        <v>55457</v>
      </c>
      <c r="B60" s="1">
        <f t="shared" ca="1" si="1"/>
        <v>10433</v>
      </c>
      <c r="C60" s="3">
        <f t="shared" ca="1" si="0"/>
        <v>28.583561643835615</v>
      </c>
      <c r="D60" s="3">
        <f t="shared" ca="1" si="3"/>
        <v>0</v>
      </c>
      <c r="E60" s="3"/>
      <c r="G60" s="9"/>
      <c r="H60" s="3"/>
      <c r="I60" s="8"/>
    </row>
    <row r="61" spans="1:9" x14ac:dyDescent="0.25">
      <c r="A61" s="4">
        <f t="shared" ca="1" si="2"/>
        <v>55823</v>
      </c>
      <c r="B61" s="1">
        <f t="shared" ca="1" si="1"/>
        <v>10799</v>
      </c>
      <c r="C61" s="3">
        <f t="shared" ca="1" si="0"/>
        <v>29.586301369863012</v>
      </c>
      <c r="D61" s="3">
        <f t="shared" ca="1" si="3"/>
        <v>0</v>
      </c>
      <c r="E61" s="3"/>
      <c r="G61" s="9"/>
      <c r="H61" s="3"/>
      <c r="I61" s="8"/>
    </row>
    <row r="62" spans="1:9" x14ac:dyDescent="0.25">
      <c r="A62" s="4">
        <f t="shared" ca="1" si="2"/>
        <v>56188</v>
      </c>
      <c r="B62" s="1">
        <f t="shared" ca="1" si="1"/>
        <v>11164</v>
      </c>
      <c r="C62" s="3">
        <f t="shared" ca="1" si="0"/>
        <v>30.586301369863012</v>
      </c>
      <c r="D62" s="3">
        <f t="shared" ca="1" si="3"/>
        <v>0</v>
      </c>
      <c r="E62" s="3"/>
      <c r="G62" s="9"/>
      <c r="H62" s="3"/>
      <c r="I62" s="8"/>
    </row>
    <row r="63" spans="1:9" x14ac:dyDescent="0.25">
      <c r="A63" s="4">
        <f t="shared" ca="1" si="2"/>
        <v>56553</v>
      </c>
      <c r="B63" s="1">
        <f t="shared" ca="1" si="1"/>
        <v>11529</v>
      </c>
      <c r="C63" s="3">
        <f t="shared" ca="1" si="0"/>
        <v>31.586301369863012</v>
      </c>
      <c r="D63" s="3">
        <f t="shared" ca="1" si="3"/>
        <v>0</v>
      </c>
      <c r="E63" s="3"/>
      <c r="F63" s="4"/>
      <c r="G63" s="9"/>
      <c r="H63" s="3"/>
      <c r="I63" s="8"/>
    </row>
    <row r="64" spans="1:9" x14ac:dyDescent="0.25">
      <c r="A64" s="4">
        <f t="shared" ca="1" si="2"/>
        <v>56918</v>
      </c>
      <c r="B64" s="1">
        <f t="shared" ca="1" si="1"/>
        <v>11894</v>
      </c>
      <c r="C64" s="3">
        <f t="shared" ca="1" si="0"/>
        <v>32.586301369863016</v>
      </c>
      <c r="D64" s="3">
        <f t="shared" ca="1" si="3"/>
        <v>0</v>
      </c>
      <c r="E64" s="3"/>
      <c r="F64" s="4"/>
      <c r="G64" s="9"/>
      <c r="H64" s="3"/>
      <c r="I64" s="8"/>
    </row>
    <row r="65" spans="1:8" x14ac:dyDescent="0.25">
      <c r="A65" s="4">
        <f t="shared" ca="1" si="2"/>
        <v>57284</v>
      </c>
      <c r="B65" s="1">
        <f t="shared" ca="1" si="1"/>
        <v>12260</v>
      </c>
      <c r="C65" s="3">
        <f t="shared" ca="1" si="0"/>
        <v>33.589041095890408</v>
      </c>
      <c r="D65" s="3">
        <f t="shared" ca="1" si="3"/>
        <v>0</v>
      </c>
      <c r="E65" s="3"/>
      <c r="F65" s="4"/>
      <c r="G65" s="3"/>
    </row>
    <row r="66" spans="1:8" x14ac:dyDescent="0.25">
      <c r="A66" s="4">
        <f t="shared" ca="1" si="2"/>
        <v>57649</v>
      </c>
      <c r="B66" s="1">
        <f t="shared" ca="1" si="1"/>
        <v>12625</v>
      </c>
      <c r="C66" s="3">
        <f t="shared" ca="1" si="0"/>
        <v>34.589041095890408</v>
      </c>
      <c r="D66" s="3">
        <f t="shared" ca="1" si="3"/>
        <v>0</v>
      </c>
      <c r="E66" s="3"/>
      <c r="F66" s="4"/>
      <c r="G66" s="3"/>
    </row>
    <row r="67" spans="1:8" x14ac:dyDescent="0.25">
      <c r="A67" s="4">
        <f t="shared" ca="1" si="2"/>
        <v>58014</v>
      </c>
      <c r="B67" s="1">
        <f t="shared" ca="1" si="1"/>
        <v>12990</v>
      </c>
      <c r="C67" s="3">
        <f t="shared" ca="1" si="0"/>
        <v>35.589041095890408</v>
      </c>
      <c r="D67" s="3">
        <f t="shared" ca="1" si="3"/>
        <v>0</v>
      </c>
      <c r="E67" s="3"/>
      <c r="F67" s="4"/>
      <c r="G67" s="3"/>
    </row>
    <row r="68" spans="1:8" x14ac:dyDescent="0.25">
      <c r="A68" s="4">
        <f t="shared" ca="1" si="2"/>
        <v>58379</v>
      </c>
      <c r="B68" s="1">
        <f t="shared" ca="1" si="1"/>
        <v>13355</v>
      </c>
      <c r="C68" s="3">
        <f t="shared" ca="1" si="0"/>
        <v>36.589041095890408</v>
      </c>
      <c r="D68" s="3">
        <f t="shared" ca="1" si="3"/>
        <v>0</v>
      </c>
      <c r="E68" s="3"/>
      <c r="F68" s="5"/>
      <c r="G68" s="6"/>
    </row>
    <row r="69" spans="1:8" x14ac:dyDescent="0.25">
      <c r="A69" s="4">
        <f t="shared" ca="1" si="2"/>
        <v>58745</v>
      </c>
      <c r="B69" s="1">
        <f t="shared" ca="1" si="1"/>
        <v>13721</v>
      </c>
      <c r="C69" s="3">
        <f t="shared" ca="1" si="0"/>
        <v>37.591780821917808</v>
      </c>
      <c r="D69" s="3">
        <f t="shared" ca="1" si="3"/>
        <v>0</v>
      </c>
      <c r="E69" s="3"/>
      <c r="F69" s="5"/>
      <c r="G69" s="5"/>
      <c r="H69" s="5"/>
    </row>
    <row r="70" spans="1:8" x14ac:dyDescent="0.25">
      <c r="A70" s="4">
        <f t="shared" ca="1" si="2"/>
        <v>59110</v>
      </c>
      <c r="B70" s="1">
        <f t="shared" ca="1" si="1"/>
        <v>14086</v>
      </c>
      <c r="C70" s="3">
        <f t="shared" ca="1" si="0"/>
        <v>38.591780821917808</v>
      </c>
      <c r="D70" s="3">
        <f t="shared" ca="1" si="3"/>
        <v>0</v>
      </c>
      <c r="E70" s="3"/>
      <c r="F70" s="2"/>
      <c r="G70" s="3"/>
      <c r="H70" s="18"/>
    </row>
    <row r="71" spans="1:8" x14ac:dyDescent="0.25">
      <c r="A71" s="4">
        <f t="shared" ca="1" si="2"/>
        <v>59475</v>
      </c>
      <c r="B71" s="1">
        <f t="shared" ca="1" si="1"/>
        <v>14451</v>
      </c>
      <c r="C71" s="3">
        <f t="shared" ca="1" si="0"/>
        <v>39.591780821917808</v>
      </c>
      <c r="D71" s="3">
        <f t="shared" ca="1" si="3"/>
        <v>0</v>
      </c>
      <c r="E71" s="3"/>
      <c r="F71" s="9"/>
      <c r="G71" s="3"/>
      <c r="H71" s="18"/>
    </row>
    <row r="72" spans="1:8" x14ac:dyDescent="0.25">
      <c r="A72" s="4">
        <f t="shared" ca="1" si="2"/>
        <v>59840</v>
      </c>
      <c r="B72" s="1">
        <f t="shared" ca="1" si="1"/>
        <v>14816</v>
      </c>
      <c r="C72" s="3">
        <f t="shared" ca="1" si="0"/>
        <v>40.591780821917808</v>
      </c>
      <c r="D72" s="3">
        <f t="shared" ca="1" si="3"/>
        <v>0</v>
      </c>
      <c r="E72" s="3"/>
      <c r="F72" s="9"/>
      <c r="G72" s="3"/>
      <c r="H72" s="18"/>
    </row>
    <row r="73" spans="1:8" x14ac:dyDescent="0.25">
      <c r="A73" s="4">
        <f t="shared" ca="1" si="2"/>
        <v>60206</v>
      </c>
      <c r="B73" s="1">
        <f t="shared" ca="1" si="1"/>
        <v>15182</v>
      </c>
      <c r="C73" s="3">
        <f t="shared" ca="1" si="0"/>
        <v>41.594520547945208</v>
      </c>
      <c r="D73" s="3">
        <f t="shared" ca="1" si="3"/>
        <v>0</v>
      </c>
      <c r="E73" s="3"/>
      <c r="F73" s="9"/>
      <c r="G73" s="3"/>
      <c r="H73" s="18"/>
    </row>
    <row r="74" spans="1:8" x14ac:dyDescent="0.25">
      <c r="A74" s="4">
        <f t="shared" ca="1" si="2"/>
        <v>60571</v>
      </c>
      <c r="B74" s="1">
        <f t="shared" ca="1" si="1"/>
        <v>15547</v>
      </c>
      <c r="C74" s="3">
        <f t="shared" ca="1" si="0"/>
        <v>42.594520547945208</v>
      </c>
      <c r="D74" s="3">
        <f t="shared" ca="1" si="3"/>
        <v>0</v>
      </c>
      <c r="E74" s="3"/>
      <c r="F74" s="9"/>
      <c r="G74" s="3"/>
      <c r="H74" s="18"/>
    </row>
    <row r="75" spans="1:8" x14ac:dyDescent="0.25">
      <c r="A75" s="4">
        <f t="shared" ca="1" si="2"/>
        <v>60936</v>
      </c>
      <c r="B75" s="1">
        <f t="shared" ca="1" si="1"/>
        <v>15912</v>
      </c>
      <c r="C75" s="3">
        <f t="shared" ca="1" si="0"/>
        <v>43.594520547945208</v>
      </c>
      <c r="D75" s="3">
        <f t="shared" ca="1" si="3"/>
        <v>0</v>
      </c>
      <c r="E75" s="3"/>
      <c r="F75" s="9"/>
      <c r="G75" s="3"/>
      <c r="H75" s="18"/>
    </row>
    <row r="76" spans="1:8" x14ac:dyDescent="0.25">
      <c r="A76" s="4">
        <f t="shared" ca="1" si="2"/>
        <v>61301</v>
      </c>
      <c r="B76" s="1">
        <f t="shared" ca="1" si="1"/>
        <v>16277</v>
      </c>
      <c r="C76" s="3">
        <f t="shared" ca="1" si="0"/>
        <v>44.594520547945208</v>
      </c>
      <c r="D76" s="3">
        <f t="shared" ca="1" si="3"/>
        <v>0</v>
      </c>
      <c r="E76" s="3"/>
      <c r="F76" s="9"/>
      <c r="G76" s="3"/>
      <c r="H76" s="18"/>
    </row>
    <row r="77" spans="1:8" x14ac:dyDescent="0.25">
      <c r="A77" s="4">
        <f t="shared" ca="1" si="2"/>
        <v>61667</v>
      </c>
      <c r="B77" s="1">
        <f t="shared" ca="1" si="1"/>
        <v>16643</v>
      </c>
      <c r="C77" s="3">
        <f t="shared" ca="1" si="0"/>
        <v>45.597260273972601</v>
      </c>
      <c r="D77" s="3">
        <f t="shared" ca="1" si="3"/>
        <v>0</v>
      </c>
      <c r="E77" s="3"/>
      <c r="F77" s="9"/>
      <c r="G77" s="3"/>
      <c r="H77" s="18"/>
    </row>
    <row r="78" spans="1:8" x14ac:dyDescent="0.25">
      <c r="A78" s="4">
        <f t="shared" ca="1" si="2"/>
        <v>62032</v>
      </c>
      <c r="B78" s="1">
        <f t="shared" ca="1" si="1"/>
        <v>17008</v>
      </c>
      <c r="C78" s="3">
        <f t="shared" ca="1" si="0"/>
        <v>46.597260273972601</v>
      </c>
      <c r="D78" s="3">
        <f t="shared" ca="1" si="3"/>
        <v>0</v>
      </c>
      <c r="E78" s="3"/>
      <c r="F78" s="9"/>
      <c r="G78" s="3"/>
      <c r="H78" s="18"/>
    </row>
    <row r="79" spans="1:8" x14ac:dyDescent="0.25">
      <c r="A79" s="4">
        <f t="shared" ca="1" si="2"/>
        <v>62397</v>
      </c>
      <c r="B79" s="1">
        <f t="shared" ca="1" si="1"/>
        <v>17373</v>
      </c>
      <c r="C79" s="3">
        <f t="shared" ca="1" si="0"/>
        <v>47.597260273972601</v>
      </c>
      <c r="D79" s="3">
        <f t="shared" ca="1" si="3"/>
        <v>0</v>
      </c>
      <c r="E79" s="3"/>
      <c r="F79" s="9"/>
      <c r="G79" s="3"/>
      <c r="H79" s="18"/>
    </row>
    <row r="80" spans="1:8" x14ac:dyDescent="0.25">
      <c r="A80" s="4">
        <f t="shared" ca="1" si="2"/>
        <v>62762</v>
      </c>
      <c r="B80" s="1">
        <f t="shared" ca="1" si="1"/>
        <v>17738</v>
      </c>
      <c r="C80" s="3">
        <f t="shared" ca="1" si="0"/>
        <v>48.597260273972601</v>
      </c>
      <c r="D80" s="3">
        <f t="shared" ca="1" si="3"/>
        <v>0</v>
      </c>
      <c r="E80" s="3"/>
      <c r="F80" s="9"/>
      <c r="G80" s="3"/>
      <c r="H80" s="18"/>
    </row>
    <row r="81" spans="1:8" x14ac:dyDescent="0.25">
      <c r="A81" s="4">
        <f t="shared" ca="1" si="2"/>
        <v>63128</v>
      </c>
      <c r="B81" s="1">
        <f t="shared" ca="1" si="1"/>
        <v>18104</v>
      </c>
      <c r="C81" s="3">
        <f t="shared" ca="1" si="0"/>
        <v>49.6</v>
      </c>
      <c r="D81" s="3">
        <f t="shared" ca="1" si="3"/>
        <v>0</v>
      </c>
      <c r="E81" s="3"/>
      <c r="F81" s="9"/>
      <c r="G81" s="3"/>
      <c r="H81" s="18"/>
    </row>
    <row r="82" spans="1:8" x14ac:dyDescent="0.25">
      <c r="A82" s="4">
        <f t="shared" ca="1" si="2"/>
        <v>63493</v>
      </c>
      <c r="B82" s="1">
        <f t="shared" ca="1" si="1"/>
        <v>18469</v>
      </c>
      <c r="C82" s="3">
        <f t="shared" ca="1" si="0"/>
        <v>50.6</v>
      </c>
      <c r="D82" s="3">
        <f t="shared" ca="1" si="3"/>
        <v>0</v>
      </c>
      <c r="E82" s="3"/>
      <c r="F82" s="9"/>
      <c r="G82" s="3"/>
      <c r="H82" s="18"/>
    </row>
    <row r="83" spans="1:8" x14ac:dyDescent="0.25">
      <c r="A83" s="4">
        <f t="shared" ca="1" si="2"/>
        <v>63858</v>
      </c>
      <c r="B83" s="1">
        <f t="shared" ca="1" si="1"/>
        <v>18834</v>
      </c>
      <c r="C83" s="3">
        <f t="shared" ca="1" si="0"/>
        <v>51.6</v>
      </c>
      <c r="D83" s="3">
        <f t="shared" ca="1" si="3"/>
        <v>0</v>
      </c>
      <c r="E83" s="3"/>
      <c r="F83" s="9"/>
      <c r="G83" s="3"/>
      <c r="H83" s="18"/>
    </row>
    <row r="84" spans="1:8" x14ac:dyDescent="0.25">
      <c r="A84" s="4">
        <f t="shared" ca="1" si="2"/>
        <v>64223</v>
      </c>
      <c r="B84" s="1">
        <f t="shared" ca="1" si="1"/>
        <v>19199</v>
      </c>
      <c r="C84" s="3">
        <f t="shared" ca="1" si="0"/>
        <v>52.6</v>
      </c>
      <c r="D84" s="3">
        <f t="shared" ca="1" si="3"/>
        <v>0</v>
      </c>
      <c r="E84" s="3"/>
      <c r="F84" s="9"/>
      <c r="G84" s="3"/>
      <c r="H84" s="18"/>
    </row>
    <row r="85" spans="1:8" x14ac:dyDescent="0.25">
      <c r="A85" s="4">
        <f t="shared" ca="1" si="2"/>
        <v>64589</v>
      </c>
      <c r="B85" s="1">
        <f t="shared" ca="1" si="1"/>
        <v>19565</v>
      </c>
      <c r="C85" s="3">
        <f t="shared" ca="1" si="0"/>
        <v>53.602739726027394</v>
      </c>
      <c r="D85" s="3">
        <f t="shared" ca="1" si="3"/>
        <v>0</v>
      </c>
      <c r="E85" s="3"/>
      <c r="F85" s="9"/>
      <c r="G85" s="3"/>
      <c r="H85" s="18"/>
    </row>
    <row r="86" spans="1:8" x14ac:dyDescent="0.25">
      <c r="A86" s="4">
        <f t="shared" ca="1" si="2"/>
        <v>64954</v>
      </c>
      <c r="B86" s="1">
        <f t="shared" ca="1" si="1"/>
        <v>19930</v>
      </c>
      <c r="C86" s="3">
        <f t="shared" ca="1" si="0"/>
        <v>54.602739726027394</v>
      </c>
      <c r="D86" s="3">
        <f t="shared" ca="1" si="3"/>
        <v>0</v>
      </c>
      <c r="E86" s="3"/>
      <c r="F86" s="9"/>
      <c r="G86" s="3"/>
      <c r="H86" s="18"/>
    </row>
    <row r="87" spans="1:8" x14ac:dyDescent="0.25">
      <c r="A87" s="4">
        <f t="shared" ca="1" si="2"/>
        <v>65319</v>
      </c>
      <c r="B87" s="1">
        <f t="shared" ca="1" si="1"/>
        <v>20295</v>
      </c>
      <c r="C87" s="3">
        <f t="shared" ca="1" si="0"/>
        <v>55.602739726027394</v>
      </c>
      <c r="D87" s="3">
        <f t="shared" ca="1" si="3"/>
        <v>0</v>
      </c>
      <c r="E87" s="3"/>
      <c r="F87" s="9"/>
      <c r="G87" s="3"/>
      <c r="H87" s="18"/>
    </row>
    <row r="88" spans="1:8" x14ac:dyDescent="0.25">
      <c r="A88" s="4">
        <f t="shared" ca="1" si="2"/>
        <v>65684</v>
      </c>
      <c r="B88" s="1">
        <f t="shared" ca="1" si="1"/>
        <v>20660</v>
      </c>
      <c r="C88" s="3">
        <f t="shared" ca="1" si="0"/>
        <v>56.602739726027394</v>
      </c>
      <c r="D88" s="3">
        <f t="shared" ca="1" si="3"/>
        <v>0</v>
      </c>
      <c r="E88" s="3"/>
      <c r="F88" s="9"/>
      <c r="G88" s="3"/>
      <c r="H88" s="18"/>
    </row>
    <row r="89" spans="1:8" x14ac:dyDescent="0.25">
      <c r="A89" s="4">
        <f t="shared" ca="1" si="2"/>
        <v>66050</v>
      </c>
      <c r="B89" s="1">
        <f t="shared" ca="1" si="1"/>
        <v>21026</v>
      </c>
      <c r="C89" s="3">
        <f t="shared" ca="1" si="0"/>
        <v>57.605479452054794</v>
      </c>
      <c r="D89" s="3">
        <f t="shared" ca="1" si="3"/>
        <v>0</v>
      </c>
      <c r="E89" s="3"/>
      <c r="F89" s="9"/>
      <c r="G89" s="3"/>
      <c r="H89" s="18"/>
    </row>
    <row r="90" spans="1:8" x14ac:dyDescent="0.25">
      <c r="A90" s="4">
        <f t="shared" ca="1" si="2"/>
        <v>66415</v>
      </c>
      <c r="B90" s="1">
        <f t="shared" ca="1" si="1"/>
        <v>21391</v>
      </c>
      <c r="C90" s="3">
        <f t="shared" ca="1" si="0"/>
        <v>58.605479452054794</v>
      </c>
      <c r="D90" s="3">
        <f t="shared" ca="1" si="3"/>
        <v>0</v>
      </c>
      <c r="E90" s="3"/>
      <c r="F90" s="9"/>
      <c r="G90" s="3"/>
      <c r="H90" s="18"/>
    </row>
    <row r="91" spans="1:8" x14ac:dyDescent="0.25">
      <c r="A91" s="4">
        <f t="shared" ca="1" si="2"/>
        <v>66780</v>
      </c>
      <c r="B91" s="1">
        <f t="shared" ca="1" si="1"/>
        <v>21756</v>
      </c>
      <c r="C91" s="3">
        <f t="shared" ca="1" si="0"/>
        <v>59.605479452054794</v>
      </c>
      <c r="D91" s="3">
        <f t="shared" ca="1" si="3"/>
        <v>0</v>
      </c>
      <c r="E91" s="3"/>
      <c r="F91" s="9"/>
      <c r="G91" s="3"/>
      <c r="H91" s="18"/>
    </row>
    <row r="92" spans="1:8" x14ac:dyDescent="0.25">
      <c r="A92" s="4">
        <f t="shared" ca="1" si="2"/>
        <v>67145</v>
      </c>
      <c r="B92" s="1">
        <f t="shared" ca="1" si="1"/>
        <v>22121</v>
      </c>
      <c r="C92" s="3">
        <f t="shared" ca="1" si="0"/>
        <v>60.605479452054794</v>
      </c>
      <c r="D92" s="3">
        <f t="shared" ca="1" si="3"/>
        <v>0</v>
      </c>
      <c r="E92" s="3"/>
      <c r="F92" s="9"/>
      <c r="G92" s="3"/>
      <c r="H92" s="18"/>
    </row>
    <row r="93" spans="1:8" x14ac:dyDescent="0.25">
      <c r="A93" s="4">
        <f t="shared" ca="1" si="2"/>
        <v>67511</v>
      </c>
      <c r="B93" s="1">
        <f t="shared" ca="1" si="1"/>
        <v>22487</v>
      </c>
      <c r="C93" s="3">
        <f t="shared" ca="1" si="0"/>
        <v>61.608219178082194</v>
      </c>
      <c r="D93" s="3">
        <f t="shared" ca="1" si="3"/>
        <v>0</v>
      </c>
      <c r="E93" s="3"/>
      <c r="F93" s="9"/>
      <c r="G93" s="3"/>
      <c r="H93" s="18"/>
    </row>
    <row r="94" spans="1:8" x14ac:dyDescent="0.25">
      <c r="A94" s="4">
        <f t="shared" ca="1" si="2"/>
        <v>67876</v>
      </c>
      <c r="B94" s="1">
        <f t="shared" ca="1" si="1"/>
        <v>22852</v>
      </c>
      <c r="C94" s="3">
        <f t="shared" ca="1" si="0"/>
        <v>62.608219178082194</v>
      </c>
      <c r="D94" s="3">
        <f t="shared" ca="1" si="3"/>
        <v>0</v>
      </c>
      <c r="E94" s="3"/>
      <c r="F94" s="9"/>
      <c r="G94" s="3"/>
      <c r="H94" s="18"/>
    </row>
    <row r="95" spans="1:8" x14ac:dyDescent="0.25">
      <c r="A95" s="4">
        <f t="shared" ca="1" si="2"/>
        <v>68241</v>
      </c>
      <c r="B95" s="1">
        <f t="shared" ca="1" si="1"/>
        <v>23217</v>
      </c>
      <c r="C95" s="3">
        <f t="shared" ref="C95:C154" ca="1" si="4">B95/365</f>
        <v>63.608219178082194</v>
      </c>
      <c r="D95" s="3">
        <f t="shared" ca="1" si="3"/>
        <v>0</v>
      </c>
      <c r="E95" s="3"/>
      <c r="F95" s="9"/>
      <c r="G95" s="3"/>
      <c r="H95" s="18"/>
    </row>
    <row r="96" spans="1:8" x14ac:dyDescent="0.25">
      <c r="A96" s="4">
        <f t="shared" ca="1" si="2"/>
        <v>68606</v>
      </c>
      <c r="B96" s="1">
        <f t="shared" ref="B96:B154" ca="1" si="5">DATEDIF($B$15,A96,"d")</f>
        <v>23582</v>
      </c>
      <c r="C96" s="3">
        <f t="shared" ca="1" si="4"/>
        <v>64.608219178082194</v>
      </c>
      <c r="D96" s="3">
        <f t="shared" ca="1" si="3"/>
        <v>0</v>
      </c>
      <c r="E96" s="3"/>
      <c r="F96" s="9"/>
      <c r="G96" s="3"/>
      <c r="H96" s="18"/>
    </row>
    <row r="97" spans="1:8" x14ac:dyDescent="0.25">
      <c r="A97" s="4">
        <f t="shared" ref="A97:A154" ca="1" si="6">DATE(YEAR(A96),MONTH(A96)+$B$8,DAY(A96))</f>
        <v>68972</v>
      </c>
      <c r="B97" s="1">
        <f t="shared" ca="1" si="5"/>
        <v>23948</v>
      </c>
      <c r="C97" s="3">
        <f t="shared" ca="1" si="4"/>
        <v>65.610958904109594</v>
      </c>
      <c r="D97" s="3">
        <f t="shared" ref="D97:D154" ca="1" si="7">IF(A97=$B$13,$B$4-MAX(0,$B$4-$B$3*$B$4/100)*$B$22+$B$10*$B$23,IF(A97&gt;$B$13,0,$B$10*$B$23))</f>
        <v>0</v>
      </c>
      <c r="E97" s="3"/>
      <c r="F97" s="9"/>
      <c r="G97" s="3"/>
      <c r="H97" s="18"/>
    </row>
    <row r="98" spans="1:8" x14ac:dyDescent="0.25">
      <c r="A98" s="4">
        <f t="shared" ca="1" si="6"/>
        <v>69337</v>
      </c>
      <c r="B98" s="1">
        <f t="shared" ca="1" si="5"/>
        <v>24313</v>
      </c>
      <c r="C98" s="3">
        <f t="shared" ca="1" si="4"/>
        <v>66.610958904109594</v>
      </c>
      <c r="D98" s="3">
        <f t="shared" ca="1" si="7"/>
        <v>0</v>
      </c>
      <c r="E98" s="3"/>
      <c r="F98" s="9"/>
      <c r="G98" s="3"/>
      <c r="H98" s="18"/>
    </row>
    <row r="99" spans="1:8" x14ac:dyDescent="0.25">
      <c r="A99" s="4">
        <f t="shared" ca="1" si="6"/>
        <v>69702</v>
      </c>
      <c r="B99" s="1">
        <f t="shared" ca="1" si="5"/>
        <v>24678</v>
      </c>
      <c r="C99" s="3">
        <f t="shared" ca="1" si="4"/>
        <v>67.610958904109594</v>
      </c>
      <c r="D99" s="3">
        <f t="shared" ca="1" si="7"/>
        <v>0</v>
      </c>
      <c r="E99" s="3"/>
      <c r="F99" s="9"/>
      <c r="G99" s="3"/>
      <c r="H99" s="18"/>
    </row>
    <row r="100" spans="1:8" x14ac:dyDescent="0.25">
      <c r="A100" s="4">
        <f t="shared" ca="1" si="6"/>
        <v>70067</v>
      </c>
      <c r="B100" s="1">
        <f t="shared" ca="1" si="5"/>
        <v>25043</v>
      </c>
      <c r="C100" s="3">
        <f t="shared" ca="1" si="4"/>
        <v>68.610958904109594</v>
      </c>
      <c r="D100" s="3">
        <f t="shared" ca="1" si="7"/>
        <v>0</v>
      </c>
      <c r="E100" s="3"/>
      <c r="F100" s="9"/>
      <c r="G100" s="3"/>
      <c r="H100" s="18"/>
    </row>
    <row r="101" spans="1:8" x14ac:dyDescent="0.25">
      <c r="A101" s="4">
        <f t="shared" ca="1" si="6"/>
        <v>70433</v>
      </c>
      <c r="B101" s="1">
        <f t="shared" ca="1" si="5"/>
        <v>25409</v>
      </c>
      <c r="C101" s="3">
        <f t="shared" ca="1" si="4"/>
        <v>69.61369863013698</v>
      </c>
      <c r="D101" s="3">
        <f t="shared" ca="1" si="7"/>
        <v>0</v>
      </c>
      <c r="E101" s="3"/>
      <c r="F101" s="9"/>
      <c r="G101" s="3"/>
      <c r="H101" s="18"/>
    </row>
    <row r="102" spans="1:8" x14ac:dyDescent="0.25">
      <c r="A102" s="4">
        <f t="shared" ca="1" si="6"/>
        <v>70798</v>
      </c>
      <c r="B102" s="1">
        <f t="shared" ca="1" si="5"/>
        <v>25774</v>
      </c>
      <c r="C102" s="3">
        <f t="shared" ca="1" si="4"/>
        <v>70.61369863013698</v>
      </c>
      <c r="D102" s="3">
        <f t="shared" ca="1" si="7"/>
        <v>0</v>
      </c>
      <c r="E102" s="3"/>
      <c r="F102" s="9"/>
      <c r="G102" s="3"/>
      <c r="H102" s="18"/>
    </row>
    <row r="103" spans="1:8" x14ac:dyDescent="0.25">
      <c r="A103" s="4">
        <f t="shared" ca="1" si="6"/>
        <v>71163</v>
      </c>
      <c r="B103" s="1">
        <f t="shared" ca="1" si="5"/>
        <v>26139</v>
      </c>
      <c r="C103" s="3">
        <f t="shared" ca="1" si="4"/>
        <v>71.61369863013698</v>
      </c>
      <c r="D103" s="3">
        <f t="shared" ca="1" si="7"/>
        <v>0</v>
      </c>
      <c r="E103" s="3"/>
    </row>
    <row r="104" spans="1:8" x14ac:dyDescent="0.25">
      <c r="A104" s="4">
        <f t="shared" ca="1" si="6"/>
        <v>71528</v>
      </c>
      <c r="B104" s="1">
        <f t="shared" ca="1" si="5"/>
        <v>26504</v>
      </c>
      <c r="C104" s="3">
        <f t="shared" ca="1" si="4"/>
        <v>72.61369863013698</v>
      </c>
      <c r="D104" s="3">
        <f t="shared" ca="1" si="7"/>
        <v>0</v>
      </c>
      <c r="E104" s="3"/>
    </row>
    <row r="105" spans="1:8" x14ac:dyDescent="0.25">
      <c r="A105" s="4">
        <f t="shared" ca="1" si="6"/>
        <v>71894</v>
      </c>
      <c r="B105" s="1">
        <f t="shared" ca="1" si="5"/>
        <v>26870</v>
      </c>
      <c r="C105" s="3">
        <f t="shared" ca="1" si="4"/>
        <v>73.61643835616438</v>
      </c>
      <c r="D105" s="3">
        <f t="shared" ca="1" si="7"/>
        <v>0</v>
      </c>
      <c r="E105" s="3"/>
    </row>
    <row r="106" spans="1:8" x14ac:dyDescent="0.25">
      <c r="A106" s="4">
        <f t="shared" ca="1" si="6"/>
        <v>72259</v>
      </c>
      <c r="B106" s="1">
        <f t="shared" ca="1" si="5"/>
        <v>27235</v>
      </c>
      <c r="C106" s="3">
        <f t="shared" ca="1" si="4"/>
        <v>74.61643835616438</v>
      </c>
      <c r="D106" s="3">
        <f t="shared" ca="1" si="7"/>
        <v>0</v>
      </c>
      <c r="E106" s="3"/>
    </row>
    <row r="107" spans="1:8" x14ac:dyDescent="0.25">
      <c r="A107" s="4">
        <f t="shared" ca="1" si="6"/>
        <v>72624</v>
      </c>
      <c r="B107" s="1">
        <f t="shared" ca="1" si="5"/>
        <v>27600</v>
      </c>
      <c r="C107" s="3">
        <f t="shared" ca="1" si="4"/>
        <v>75.61643835616438</v>
      </c>
      <c r="D107" s="3">
        <f t="shared" ca="1" si="7"/>
        <v>0</v>
      </c>
      <c r="E107" s="3"/>
    </row>
    <row r="108" spans="1:8" x14ac:dyDescent="0.25">
      <c r="A108" s="4">
        <f t="shared" ca="1" si="6"/>
        <v>72989</v>
      </c>
      <c r="B108" s="1">
        <f t="shared" ca="1" si="5"/>
        <v>27965</v>
      </c>
      <c r="C108" s="3">
        <f t="shared" ca="1" si="4"/>
        <v>76.61643835616438</v>
      </c>
      <c r="D108" s="3">
        <f t="shared" ca="1" si="7"/>
        <v>0</v>
      </c>
      <c r="E108" s="3"/>
      <c r="F108" s="4"/>
    </row>
    <row r="109" spans="1:8" x14ac:dyDescent="0.25">
      <c r="A109" s="4">
        <f t="shared" ca="1" si="6"/>
        <v>73354</v>
      </c>
      <c r="B109" s="1">
        <f t="shared" ca="1" si="5"/>
        <v>28330</v>
      </c>
      <c r="C109" s="3">
        <f t="shared" ca="1" si="4"/>
        <v>77.61643835616438</v>
      </c>
      <c r="D109" s="3">
        <f t="shared" ca="1" si="7"/>
        <v>0</v>
      </c>
      <c r="E109" s="3"/>
      <c r="F109" s="4"/>
      <c r="G109" s="3"/>
    </row>
    <row r="110" spans="1:8" x14ac:dyDescent="0.25">
      <c r="A110" s="4">
        <f t="shared" ca="1" si="6"/>
        <v>73719</v>
      </c>
      <c r="B110" s="1">
        <f t="shared" ca="1" si="5"/>
        <v>28695</v>
      </c>
      <c r="C110" s="3">
        <f t="shared" ca="1" si="4"/>
        <v>78.61643835616438</v>
      </c>
      <c r="D110" s="3">
        <f t="shared" ca="1" si="7"/>
        <v>0</v>
      </c>
      <c r="E110" s="3"/>
      <c r="F110" s="4"/>
      <c r="G110" s="3"/>
    </row>
    <row r="111" spans="1:8" x14ac:dyDescent="0.25">
      <c r="A111" s="4">
        <f t="shared" ca="1" si="6"/>
        <v>74084</v>
      </c>
      <c r="B111" s="1">
        <f t="shared" ca="1" si="5"/>
        <v>29060</v>
      </c>
      <c r="C111" s="3">
        <f t="shared" ca="1" si="4"/>
        <v>79.61643835616438</v>
      </c>
      <c r="D111" s="3">
        <f t="shared" ca="1" si="7"/>
        <v>0</v>
      </c>
      <c r="E111" s="3"/>
      <c r="F111" s="4"/>
      <c r="G111" s="3"/>
    </row>
    <row r="112" spans="1:8" x14ac:dyDescent="0.25">
      <c r="A112" s="4">
        <f t="shared" ca="1" si="6"/>
        <v>74449</v>
      </c>
      <c r="B112" s="1">
        <f t="shared" ca="1" si="5"/>
        <v>29425</v>
      </c>
      <c r="C112" s="3">
        <f t="shared" ca="1" si="4"/>
        <v>80.61643835616438</v>
      </c>
      <c r="D112" s="3">
        <f t="shared" ca="1" si="7"/>
        <v>0</v>
      </c>
      <c r="E112" s="3"/>
      <c r="F112" s="4"/>
      <c r="G112" s="3"/>
    </row>
    <row r="113" spans="1:8" x14ac:dyDescent="0.25">
      <c r="A113" s="4">
        <f t="shared" ca="1" si="6"/>
        <v>74815</v>
      </c>
      <c r="B113" s="1">
        <f t="shared" ca="1" si="5"/>
        <v>29791</v>
      </c>
      <c r="C113" s="3">
        <f t="shared" ca="1" si="4"/>
        <v>81.61917808219178</v>
      </c>
      <c r="D113" s="3">
        <f t="shared" ca="1" si="7"/>
        <v>0</v>
      </c>
      <c r="E113" s="3"/>
      <c r="F113" s="5"/>
      <c r="G113" s="6"/>
    </row>
    <row r="114" spans="1:8" x14ac:dyDescent="0.25">
      <c r="A114" s="4">
        <f t="shared" ca="1" si="6"/>
        <v>75180</v>
      </c>
      <c r="B114" s="1">
        <f t="shared" ca="1" si="5"/>
        <v>30156</v>
      </c>
      <c r="C114" s="3">
        <f t="shared" ca="1" si="4"/>
        <v>82.61917808219178</v>
      </c>
      <c r="D114" s="3">
        <f t="shared" ca="1" si="7"/>
        <v>0</v>
      </c>
      <c r="E114" s="3"/>
      <c r="F114" s="5"/>
      <c r="G114" s="5"/>
      <c r="H114" s="5"/>
    </row>
    <row r="115" spans="1:8" x14ac:dyDescent="0.25">
      <c r="A115" s="4">
        <f t="shared" ca="1" si="6"/>
        <v>75545</v>
      </c>
      <c r="B115" s="1">
        <f t="shared" ca="1" si="5"/>
        <v>30521</v>
      </c>
      <c r="C115" s="3">
        <f t="shared" ca="1" si="4"/>
        <v>83.61917808219178</v>
      </c>
      <c r="D115" s="3">
        <f t="shared" ca="1" si="7"/>
        <v>0</v>
      </c>
      <c r="E115" s="3"/>
      <c r="F115" s="2"/>
      <c r="G115" s="3"/>
      <c r="H115" s="18"/>
    </row>
    <row r="116" spans="1:8" x14ac:dyDescent="0.25">
      <c r="A116" s="4">
        <f t="shared" ca="1" si="6"/>
        <v>75910</v>
      </c>
      <c r="B116" s="1">
        <f t="shared" ca="1" si="5"/>
        <v>30886</v>
      </c>
      <c r="C116" s="3">
        <f t="shared" ca="1" si="4"/>
        <v>84.61917808219178</v>
      </c>
      <c r="D116" s="3">
        <f t="shared" ca="1" si="7"/>
        <v>0</v>
      </c>
      <c r="E116" s="3"/>
      <c r="F116" s="9"/>
      <c r="G116" s="3"/>
      <c r="H116" s="18"/>
    </row>
    <row r="117" spans="1:8" x14ac:dyDescent="0.25">
      <c r="A117" s="4">
        <f t="shared" ca="1" si="6"/>
        <v>76276</v>
      </c>
      <c r="B117" s="1">
        <f t="shared" ca="1" si="5"/>
        <v>31252</v>
      </c>
      <c r="C117" s="3">
        <f t="shared" ca="1" si="4"/>
        <v>85.62191780821918</v>
      </c>
      <c r="D117" s="3">
        <f t="shared" ca="1" si="7"/>
        <v>0</v>
      </c>
      <c r="E117" s="3"/>
      <c r="F117" s="9"/>
      <c r="G117" s="3"/>
      <c r="H117" s="18"/>
    </row>
    <row r="118" spans="1:8" x14ac:dyDescent="0.25">
      <c r="A118" s="4">
        <f t="shared" ca="1" si="6"/>
        <v>76641</v>
      </c>
      <c r="B118" s="1">
        <f t="shared" ca="1" si="5"/>
        <v>31617</v>
      </c>
      <c r="C118" s="3">
        <f t="shared" ca="1" si="4"/>
        <v>86.62191780821918</v>
      </c>
      <c r="D118" s="3">
        <f t="shared" ca="1" si="7"/>
        <v>0</v>
      </c>
      <c r="E118" s="3"/>
      <c r="F118" s="9"/>
      <c r="G118" s="3"/>
      <c r="H118" s="18"/>
    </row>
    <row r="119" spans="1:8" x14ac:dyDescent="0.25">
      <c r="A119" s="4">
        <f t="shared" ca="1" si="6"/>
        <v>77006</v>
      </c>
      <c r="B119" s="1">
        <f t="shared" ca="1" si="5"/>
        <v>31982</v>
      </c>
      <c r="C119" s="3">
        <f t="shared" ca="1" si="4"/>
        <v>87.62191780821918</v>
      </c>
      <c r="D119" s="3">
        <f t="shared" ca="1" si="7"/>
        <v>0</v>
      </c>
      <c r="E119" s="3"/>
      <c r="F119" s="9"/>
      <c r="G119" s="3"/>
      <c r="H119" s="18"/>
    </row>
    <row r="120" spans="1:8" x14ac:dyDescent="0.25">
      <c r="A120" s="4">
        <f t="shared" ca="1" si="6"/>
        <v>77371</v>
      </c>
      <c r="B120" s="1">
        <f t="shared" ca="1" si="5"/>
        <v>32347</v>
      </c>
      <c r="C120" s="3">
        <f t="shared" ca="1" si="4"/>
        <v>88.62191780821918</v>
      </c>
      <c r="D120" s="3">
        <f t="shared" ca="1" si="7"/>
        <v>0</v>
      </c>
      <c r="E120" s="3"/>
      <c r="F120" s="9"/>
      <c r="G120" s="3"/>
      <c r="H120" s="18"/>
    </row>
    <row r="121" spans="1:8" x14ac:dyDescent="0.25">
      <c r="A121" s="4">
        <f t="shared" ca="1" si="6"/>
        <v>77737</v>
      </c>
      <c r="B121" s="1">
        <f t="shared" ca="1" si="5"/>
        <v>32713</v>
      </c>
      <c r="C121" s="3">
        <f t="shared" ca="1" si="4"/>
        <v>89.62465753424658</v>
      </c>
      <c r="D121" s="3">
        <f t="shared" ca="1" si="7"/>
        <v>0</v>
      </c>
      <c r="E121" s="3"/>
      <c r="F121" s="9"/>
      <c r="G121" s="3"/>
      <c r="H121" s="18"/>
    </row>
    <row r="122" spans="1:8" x14ac:dyDescent="0.25">
      <c r="A122" s="4">
        <f t="shared" ca="1" si="6"/>
        <v>78102</v>
      </c>
      <c r="B122" s="1">
        <f t="shared" ca="1" si="5"/>
        <v>33078</v>
      </c>
      <c r="C122" s="3">
        <f t="shared" ca="1" si="4"/>
        <v>90.62465753424658</v>
      </c>
      <c r="D122" s="3">
        <f t="shared" ca="1" si="7"/>
        <v>0</v>
      </c>
      <c r="E122" s="3"/>
      <c r="F122" s="9"/>
      <c r="G122" s="3"/>
      <c r="H122" s="18"/>
    </row>
    <row r="123" spans="1:8" x14ac:dyDescent="0.25">
      <c r="A123" s="4">
        <f t="shared" ca="1" si="6"/>
        <v>78467</v>
      </c>
      <c r="B123" s="1">
        <f t="shared" ca="1" si="5"/>
        <v>33443</v>
      </c>
      <c r="C123" s="3">
        <f t="shared" ca="1" si="4"/>
        <v>91.62465753424658</v>
      </c>
      <c r="D123" s="3">
        <f t="shared" ca="1" si="7"/>
        <v>0</v>
      </c>
      <c r="E123" s="3"/>
      <c r="F123" s="9"/>
      <c r="G123" s="3"/>
      <c r="H123" s="18"/>
    </row>
    <row r="124" spans="1:8" x14ac:dyDescent="0.25">
      <c r="A124" s="4">
        <f t="shared" ca="1" si="6"/>
        <v>78832</v>
      </c>
      <c r="B124" s="1">
        <f t="shared" ca="1" si="5"/>
        <v>33808</v>
      </c>
      <c r="C124" s="3">
        <f t="shared" ca="1" si="4"/>
        <v>92.62465753424658</v>
      </c>
      <c r="D124" s="3">
        <f t="shared" ca="1" si="7"/>
        <v>0</v>
      </c>
      <c r="E124" s="3"/>
      <c r="F124" s="9"/>
      <c r="G124" s="3"/>
      <c r="H124" s="18"/>
    </row>
    <row r="125" spans="1:8" x14ac:dyDescent="0.25">
      <c r="A125" s="4">
        <f t="shared" ca="1" si="6"/>
        <v>79198</v>
      </c>
      <c r="B125" s="1">
        <f t="shared" ca="1" si="5"/>
        <v>34174</v>
      </c>
      <c r="C125" s="3">
        <f t="shared" ca="1" si="4"/>
        <v>93.627397260273966</v>
      </c>
      <c r="D125" s="3">
        <f t="shared" ca="1" si="7"/>
        <v>0</v>
      </c>
      <c r="E125" s="3"/>
      <c r="F125" s="9"/>
      <c r="G125" s="3"/>
      <c r="H125" s="18"/>
    </row>
    <row r="126" spans="1:8" x14ac:dyDescent="0.25">
      <c r="A126" s="4">
        <f t="shared" ca="1" si="6"/>
        <v>79563</v>
      </c>
      <c r="B126" s="1">
        <f t="shared" ca="1" si="5"/>
        <v>34539</v>
      </c>
      <c r="C126" s="3">
        <f t="shared" ca="1" si="4"/>
        <v>94.627397260273966</v>
      </c>
      <c r="D126" s="3">
        <f t="shared" ca="1" si="7"/>
        <v>0</v>
      </c>
      <c r="E126" s="3"/>
      <c r="F126" s="9"/>
      <c r="G126" s="3"/>
      <c r="H126" s="18"/>
    </row>
    <row r="127" spans="1:8" x14ac:dyDescent="0.25">
      <c r="A127" s="4">
        <f t="shared" ca="1" si="6"/>
        <v>79928</v>
      </c>
      <c r="B127" s="1">
        <f t="shared" ca="1" si="5"/>
        <v>34904</v>
      </c>
      <c r="C127" s="3">
        <f t="shared" ca="1" si="4"/>
        <v>95.627397260273966</v>
      </c>
      <c r="D127" s="3">
        <f t="shared" ca="1" si="7"/>
        <v>0</v>
      </c>
      <c r="E127" s="3"/>
      <c r="F127" s="9"/>
      <c r="G127" s="3"/>
      <c r="H127" s="18"/>
    </row>
    <row r="128" spans="1:8" x14ac:dyDescent="0.25">
      <c r="A128" s="4">
        <f t="shared" ca="1" si="6"/>
        <v>80293</v>
      </c>
      <c r="B128" s="1">
        <f t="shared" ca="1" si="5"/>
        <v>35269</v>
      </c>
      <c r="C128" s="3">
        <f t="shared" ca="1" si="4"/>
        <v>96.627397260273966</v>
      </c>
      <c r="D128" s="3">
        <f t="shared" ca="1" si="7"/>
        <v>0</v>
      </c>
      <c r="E128" s="3"/>
      <c r="F128" s="9"/>
      <c r="G128" s="3"/>
      <c r="H128" s="18"/>
    </row>
    <row r="129" spans="1:8" x14ac:dyDescent="0.25">
      <c r="A129" s="4">
        <f t="shared" ca="1" si="6"/>
        <v>80659</v>
      </c>
      <c r="B129" s="1">
        <f t="shared" ca="1" si="5"/>
        <v>35635</v>
      </c>
      <c r="C129" s="3">
        <f t="shared" ca="1" si="4"/>
        <v>97.630136986301366</v>
      </c>
      <c r="D129" s="3">
        <f t="shared" ca="1" si="7"/>
        <v>0</v>
      </c>
      <c r="E129" s="3"/>
      <c r="F129" s="9"/>
      <c r="G129" s="3"/>
      <c r="H129" s="18"/>
    </row>
    <row r="130" spans="1:8" x14ac:dyDescent="0.25">
      <c r="A130" s="4">
        <f t="shared" ca="1" si="6"/>
        <v>81024</v>
      </c>
      <c r="B130" s="1">
        <f t="shared" ca="1" si="5"/>
        <v>36000</v>
      </c>
      <c r="C130" s="3">
        <f t="shared" ca="1" si="4"/>
        <v>98.630136986301366</v>
      </c>
      <c r="D130" s="3">
        <f t="shared" ca="1" si="7"/>
        <v>0</v>
      </c>
      <c r="E130" s="3"/>
      <c r="F130" s="9"/>
      <c r="G130" s="3"/>
      <c r="H130" s="18"/>
    </row>
    <row r="131" spans="1:8" x14ac:dyDescent="0.25">
      <c r="A131" s="4">
        <f t="shared" ca="1" si="6"/>
        <v>81389</v>
      </c>
      <c r="B131" s="1">
        <f t="shared" ca="1" si="5"/>
        <v>36365</v>
      </c>
      <c r="C131" s="3">
        <f t="shared" ca="1" si="4"/>
        <v>99.630136986301366</v>
      </c>
      <c r="D131" s="3">
        <f t="shared" ca="1" si="7"/>
        <v>0</v>
      </c>
      <c r="E131" s="3"/>
      <c r="F131" s="9"/>
      <c r="G131" s="3"/>
      <c r="H131" s="18"/>
    </row>
    <row r="132" spans="1:8" x14ac:dyDescent="0.25">
      <c r="A132" s="4">
        <f t="shared" ca="1" si="6"/>
        <v>81754</v>
      </c>
      <c r="B132" s="1">
        <f t="shared" ca="1" si="5"/>
        <v>36730</v>
      </c>
      <c r="C132" s="3">
        <f t="shared" ca="1" si="4"/>
        <v>100.63013698630137</v>
      </c>
      <c r="D132" s="3">
        <f t="shared" ca="1" si="7"/>
        <v>0</v>
      </c>
      <c r="E132" s="3"/>
      <c r="F132" s="9"/>
      <c r="G132" s="3"/>
      <c r="H132" s="18"/>
    </row>
    <row r="133" spans="1:8" x14ac:dyDescent="0.25">
      <c r="A133" s="4">
        <f t="shared" ca="1" si="6"/>
        <v>82120</v>
      </c>
      <c r="B133" s="1">
        <f t="shared" ca="1" si="5"/>
        <v>37096</v>
      </c>
      <c r="C133" s="3">
        <f t="shared" ca="1" si="4"/>
        <v>101.63287671232877</v>
      </c>
      <c r="D133" s="3">
        <f t="shared" ca="1" si="7"/>
        <v>0</v>
      </c>
      <c r="E133" s="3"/>
      <c r="F133" s="9"/>
      <c r="G133" s="3"/>
      <c r="H133" s="18"/>
    </row>
    <row r="134" spans="1:8" x14ac:dyDescent="0.25">
      <c r="A134" s="4">
        <f t="shared" ca="1" si="6"/>
        <v>82485</v>
      </c>
      <c r="B134" s="1">
        <f t="shared" ca="1" si="5"/>
        <v>37461</v>
      </c>
      <c r="C134" s="3">
        <f t="shared" ca="1" si="4"/>
        <v>102.63287671232877</v>
      </c>
      <c r="D134" s="3">
        <f t="shared" ca="1" si="7"/>
        <v>0</v>
      </c>
      <c r="E134" s="3"/>
      <c r="F134" s="9"/>
      <c r="G134" s="3"/>
      <c r="H134" s="18"/>
    </row>
    <row r="135" spans="1:8" x14ac:dyDescent="0.25">
      <c r="A135" s="4">
        <f t="shared" ca="1" si="6"/>
        <v>82850</v>
      </c>
      <c r="B135" s="1">
        <f t="shared" ca="1" si="5"/>
        <v>37826</v>
      </c>
      <c r="C135" s="3">
        <f t="shared" ca="1" si="4"/>
        <v>103.63287671232877</v>
      </c>
      <c r="D135" s="3">
        <f t="shared" ca="1" si="7"/>
        <v>0</v>
      </c>
      <c r="E135" s="3"/>
      <c r="F135" s="9"/>
      <c r="G135" s="3"/>
      <c r="H135" s="18"/>
    </row>
    <row r="136" spans="1:8" x14ac:dyDescent="0.25">
      <c r="A136" s="4">
        <f t="shared" ca="1" si="6"/>
        <v>83215</v>
      </c>
      <c r="B136" s="1">
        <f t="shared" ca="1" si="5"/>
        <v>38191</v>
      </c>
      <c r="C136" s="3">
        <f t="shared" ca="1" si="4"/>
        <v>104.63287671232877</v>
      </c>
      <c r="D136" s="3">
        <f t="shared" ca="1" si="7"/>
        <v>0</v>
      </c>
      <c r="E136" s="3"/>
      <c r="F136" s="9"/>
      <c r="G136" s="3"/>
      <c r="H136" s="18"/>
    </row>
    <row r="137" spans="1:8" x14ac:dyDescent="0.25">
      <c r="A137" s="4">
        <f t="shared" ca="1" si="6"/>
        <v>83581</v>
      </c>
      <c r="B137" s="1">
        <f t="shared" ca="1" si="5"/>
        <v>38557</v>
      </c>
      <c r="C137" s="3">
        <f t="shared" ca="1" si="4"/>
        <v>105.63561643835617</v>
      </c>
      <c r="D137" s="3">
        <f t="shared" ca="1" si="7"/>
        <v>0</v>
      </c>
      <c r="E137" s="3"/>
      <c r="F137" s="9"/>
      <c r="G137" s="3"/>
      <c r="H137" s="18"/>
    </row>
    <row r="138" spans="1:8" x14ac:dyDescent="0.25">
      <c r="A138" s="4">
        <f t="shared" ca="1" si="6"/>
        <v>83946</v>
      </c>
      <c r="B138" s="1">
        <f t="shared" ca="1" si="5"/>
        <v>38922</v>
      </c>
      <c r="C138" s="3">
        <f t="shared" ca="1" si="4"/>
        <v>106.63561643835617</v>
      </c>
      <c r="D138" s="3">
        <f t="shared" ca="1" si="7"/>
        <v>0</v>
      </c>
      <c r="E138" s="3"/>
      <c r="F138" s="9"/>
      <c r="G138" s="3"/>
      <c r="H138" s="18"/>
    </row>
    <row r="139" spans="1:8" x14ac:dyDescent="0.25">
      <c r="A139" s="4">
        <f t="shared" ca="1" si="6"/>
        <v>84311</v>
      </c>
      <c r="B139" s="1">
        <f t="shared" ca="1" si="5"/>
        <v>39287</v>
      </c>
      <c r="C139" s="3">
        <f t="shared" ca="1" si="4"/>
        <v>107.63561643835617</v>
      </c>
      <c r="D139" s="3">
        <f t="shared" ca="1" si="7"/>
        <v>0</v>
      </c>
      <c r="E139" s="3"/>
      <c r="F139" s="9"/>
      <c r="G139" s="3"/>
      <c r="H139" s="18"/>
    </row>
    <row r="140" spans="1:8" x14ac:dyDescent="0.25">
      <c r="A140" s="4">
        <f t="shared" ca="1" si="6"/>
        <v>84676</v>
      </c>
      <c r="B140" s="1">
        <f t="shared" ca="1" si="5"/>
        <v>39652</v>
      </c>
      <c r="C140" s="3">
        <f t="shared" ca="1" si="4"/>
        <v>108.63561643835617</v>
      </c>
      <c r="D140" s="3">
        <f t="shared" ca="1" si="7"/>
        <v>0</v>
      </c>
      <c r="E140" s="3"/>
      <c r="F140" s="9"/>
      <c r="G140" s="3"/>
      <c r="H140" s="18"/>
    </row>
    <row r="141" spans="1:8" x14ac:dyDescent="0.25">
      <c r="A141" s="4">
        <f t="shared" ca="1" si="6"/>
        <v>85042</v>
      </c>
      <c r="B141" s="1">
        <f t="shared" ca="1" si="5"/>
        <v>40018</v>
      </c>
      <c r="C141" s="3">
        <f t="shared" ca="1" si="4"/>
        <v>109.63835616438357</v>
      </c>
      <c r="D141" s="3">
        <f t="shared" ca="1" si="7"/>
        <v>0</v>
      </c>
      <c r="E141" s="3"/>
      <c r="F141" s="9"/>
      <c r="G141" s="3"/>
      <c r="H141" s="18"/>
    </row>
    <row r="142" spans="1:8" x14ac:dyDescent="0.25">
      <c r="A142" s="4">
        <f t="shared" ca="1" si="6"/>
        <v>85407</v>
      </c>
      <c r="B142" s="1">
        <f t="shared" ca="1" si="5"/>
        <v>40383</v>
      </c>
      <c r="C142" s="3">
        <f t="shared" ca="1" si="4"/>
        <v>110.63835616438357</v>
      </c>
      <c r="D142" s="3">
        <f t="shared" ca="1" si="7"/>
        <v>0</v>
      </c>
      <c r="E142" s="3"/>
      <c r="F142" s="9"/>
      <c r="G142" s="3"/>
      <c r="H142" s="18"/>
    </row>
    <row r="143" spans="1:8" x14ac:dyDescent="0.25">
      <c r="A143" s="4">
        <f t="shared" ca="1" si="6"/>
        <v>85772</v>
      </c>
      <c r="B143" s="1">
        <f t="shared" ca="1" si="5"/>
        <v>40748</v>
      </c>
      <c r="C143" s="3">
        <f t="shared" ca="1" si="4"/>
        <v>111.63835616438357</v>
      </c>
      <c r="D143" s="3">
        <f t="shared" ca="1" si="7"/>
        <v>0</v>
      </c>
      <c r="E143" s="3"/>
      <c r="F143" s="9"/>
      <c r="G143" s="3"/>
      <c r="H143" s="18"/>
    </row>
    <row r="144" spans="1:8" x14ac:dyDescent="0.25">
      <c r="A144" s="4">
        <f t="shared" ca="1" si="6"/>
        <v>86137</v>
      </c>
      <c r="B144" s="1">
        <f t="shared" ca="1" si="5"/>
        <v>41113</v>
      </c>
      <c r="C144" s="3">
        <f t="shared" ca="1" si="4"/>
        <v>112.63835616438357</v>
      </c>
      <c r="D144" s="3">
        <f t="shared" ca="1" si="7"/>
        <v>0</v>
      </c>
      <c r="E144" s="3"/>
      <c r="F144" s="9"/>
      <c r="G144" s="3"/>
      <c r="H144" s="18"/>
    </row>
    <row r="145" spans="1:8" x14ac:dyDescent="0.25">
      <c r="A145" s="4">
        <f t="shared" ca="1" si="6"/>
        <v>86503</v>
      </c>
      <c r="B145" s="1">
        <f t="shared" ca="1" si="5"/>
        <v>41479</v>
      </c>
      <c r="C145" s="3">
        <f t="shared" ca="1" si="4"/>
        <v>113.64109589041095</v>
      </c>
      <c r="D145" s="3">
        <f t="shared" ca="1" si="7"/>
        <v>0</v>
      </c>
      <c r="E145" s="3"/>
      <c r="F145" s="9"/>
      <c r="G145" s="3"/>
      <c r="H145" s="18"/>
    </row>
    <row r="146" spans="1:8" x14ac:dyDescent="0.25">
      <c r="A146" s="4">
        <f t="shared" ca="1" si="6"/>
        <v>86868</v>
      </c>
      <c r="B146" s="1">
        <f t="shared" ca="1" si="5"/>
        <v>41844</v>
      </c>
      <c r="C146" s="3">
        <f t="shared" ca="1" si="4"/>
        <v>114.64109589041095</v>
      </c>
      <c r="D146" s="3">
        <f t="shared" ca="1" si="7"/>
        <v>0</v>
      </c>
      <c r="E146" s="3"/>
      <c r="F146" s="9"/>
      <c r="G146" s="3"/>
      <c r="H146" s="18"/>
    </row>
    <row r="147" spans="1:8" x14ac:dyDescent="0.25">
      <c r="A147" s="4">
        <f t="shared" ca="1" si="6"/>
        <v>87233</v>
      </c>
      <c r="B147" s="1">
        <f t="shared" ca="1" si="5"/>
        <v>42209</v>
      </c>
      <c r="C147" s="3">
        <f t="shared" ca="1" si="4"/>
        <v>115.64109589041095</v>
      </c>
      <c r="D147" s="3">
        <f t="shared" ca="1" si="7"/>
        <v>0</v>
      </c>
      <c r="E147" s="3"/>
      <c r="F147" s="9"/>
      <c r="G147" s="3"/>
      <c r="H147" s="18"/>
    </row>
    <row r="148" spans="1:8" x14ac:dyDescent="0.25">
      <c r="A148" s="4">
        <f t="shared" ca="1" si="6"/>
        <v>87598</v>
      </c>
      <c r="B148" s="1">
        <f t="shared" ca="1" si="5"/>
        <v>42574</v>
      </c>
      <c r="C148" s="3">
        <f t="shared" ca="1" si="4"/>
        <v>116.64109589041095</v>
      </c>
      <c r="D148" s="3">
        <f t="shared" ca="1" si="7"/>
        <v>0</v>
      </c>
      <c r="E148" s="3"/>
    </row>
    <row r="149" spans="1:8" x14ac:dyDescent="0.25">
      <c r="A149" s="4">
        <f t="shared" ca="1" si="6"/>
        <v>87964</v>
      </c>
      <c r="B149" s="1">
        <f t="shared" ca="1" si="5"/>
        <v>42940</v>
      </c>
      <c r="C149" s="3">
        <f t="shared" ca="1" si="4"/>
        <v>117.64383561643835</v>
      </c>
      <c r="D149" s="3">
        <f t="shared" ca="1" si="7"/>
        <v>0</v>
      </c>
      <c r="E149" s="3"/>
    </row>
    <row r="150" spans="1:8" x14ac:dyDescent="0.25">
      <c r="A150" s="4">
        <f t="shared" ca="1" si="6"/>
        <v>88329</v>
      </c>
      <c r="B150" s="1">
        <f t="shared" ca="1" si="5"/>
        <v>43305</v>
      </c>
      <c r="C150" s="3">
        <f t="shared" ca="1" si="4"/>
        <v>118.64383561643835</v>
      </c>
      <c r="D150" s="3">
        <f t="shared" ca="1" si="7"/>
        <v>0</v>
      </c>
      <c r="E150" s="3"/>
    </row>
    <row r="151" spans="1:8" x14ac:dyDescent="0.25">
      <c r="A151" s="4">
        <f t="shared" ca="1" si="6"/>
        <v>88694</v>
      </c>
      <c r="B151" s="1">
        <f t="shared" ca="1" si="5"/>
        <v>43670</v>
      </c>
      <c r="C151" s="3">
        <f t="shared" ca="1" si="4"/>
        <v>119.64383561643835</v>
      </c>
      <c r="D151" s="3">
        <f t="shared" ca="1" si="7"/>
        <v>0</v>
      </c>
      <c r="E151" s="3"/>
    </row>
    <row r="152" spans="1:8" x14ac:dyDescent="0.25">
      <c r="A152" s="4">
        <f t="shared" ca="1" si="6"/>
        <v>89059</v>
      </c>
      <c r="B152" s="1">
        <f t="shared" ca="1" si="5"/>
        <v>44035</v>
      </c>
      <c r="C152" s="3">
        <f t="shared" ca="1" si="4"/>
        <v>120.64383561643835</v>
      </c>
      <c r="D152" s="3">
        <f t="shared" ca="1" si="7"/>
        <v>0</v>
      </c>
      <c r="E152" s="3"/>
    </row>
    <row r="153" spans="1:8" x14ac:dyDescent="0.25">
      <c r="A153" s="4">
        <f t="shared" ca="1" si="6"/>
        <v>89425</v>
      </c>
      <c r="B153" s="1">
        <f t="shared" ca="1" si="5"/>
        <v>44401</v>
      </c>
      <c r="C153" s="3">
        <f t="shared" ca="1" si="4"/>
        <v>121.64657534246575</v>
      </c>
      <c r="D153" s="3">
        <f t="shared" ca="1" si="7"/>
        <v>0</v>
      </c>
      <c r="E153" s="3"/>
      <c r="F153" s="4"/>
    </row>
    <row r="154" spans="1:8" x14ac:dyDescent="0.25">
      <c r="A154" s="4">
        <f t="shared" ca="1" si="6"/>
        <v>89790</v>
      </c>
      <c r="B154" s="1">
        <f t="shared" ca="1" si="5"/>
        <v>44766</v>
      </c>
      <c r="C154" s="3">
        <f t="shared" ca="1" si="4"/>
        <v>122.64657534246575</v>
      </c>
      <c r="D154" s="3">
        <f t="shared" ca="1" si="7"/>
        <v>0</v>
      </c>
      <c r="E154" s="3"/>
      <c r="F154" s="4"/>
      <c r="G154" s="3"/>
    </row>
    <row r="155" spans="1:8" x14ac:dyDescent="0.25">
      <c r="A155" s="14"/>
      <c r="B155" s="17"/>
      <c r="D155" s="18"/>
      <c r="F155" s="4"/>
      <c r="G155" s="3"/>
    </row>
    <row r="156" spans="1:8" x14ac:dyDescent="0.25">
      <c r="A156" s="15"/>
      <c r="B156" s="18"/>
      <c r="D156" s="18"/>
      <c r="F156" s="4"/>
      <c r="G156" s="3"/>
    </row>
    <row r="157" spans="1:8" x14ac:dyDescent="0.25">
      <c r="A157" s="19"/>
      <c r="B157" s="18"/>
      <c r="D157" s="18"/>
      <c r="F157" s="4"/>
      <c r="G157" s="3"/>
    </row>
    <row r="158" spans="1:8" x14ac:dyDescent="0.25">
      <c r="A158" s="4"/>
      <c r="D158" s="18"/>
      <c r="F158" s="5"/>
      <c r="G158" s="6"/>
    </row>
    <row r="159" spans="1:8" x14ac:dyDescent="0.25">
      <c r="A159" s="14"/>
      <c r="B159" s="5"/>
      <c r="C159" s="5"/>
      <c r="D159" s="5"/>
      <c r="F159" s="5"/>
      <c r="G159" s="5"/>
      <c r="H159" s="5"/>
    </row>
    <row r="160" spans="1:8" x14ac:dyDescent="0.25">
      <c r="C160" s="3"/>
      <c r="D160" s="3"/>
      <c r="F160" s="2"/>
      <c r="G160" s="3"/>
      <c r="H160" s="18"/>
    </row>
    <row r="161" spans="2:8" x14ac:dyDescent="0.25">
      <c r="C161" s="3"/>
      <c r="D161" s="3"/>
      <c r="F161" s="9"/>
      <c r="G161" s="3"/>
      <c r="H161" s="18"/>
    </row>
    <row r="162" spans="2:8" x14ac:dyDescent="0.25">
      <c r="C162" s="3"/>
      <c r="D162" s="3"/>
      <c r="F162" s="9"/>
      <c r="G162" s="3"/>
      <c r="H162" s="18"/>
    </row>
    <row r="163" spans="2:8" x14ac:dyDescent="0.25">
      <c r="C163" s="3"/>
      <c r="D163" s="3"/>
      <c r="F163" s="9"/>
      <c r="G163" s="3"/>
      <c r="H163" s="18"/>
    </row>
    <row r="164" spans="2:8" x14ac:dyDescent="0.25">
      <c r="C164" s="3"/>
      <c r="D164" s="3"/>
      <c r="F164" s="9"/>
      <c r="G164" s="3"/>
      <c r="H164" s="18"/>
    </row>
    <row r="165" spans="2:8" x14ac:dyDescent="0.25">
      <c r="C165" s="3"/>
      <c r="D165" s="3"/>
      <c r="F165" s="9"/>
      <c r="G165" s="3"/>
      <c r="H165" s="18"/>
    </row>
    <row r="166" spans="2:8" x14ac:dyDescent="0.25">
      <c r="C166" s="3"/>
      <c r="D166" s="3"/>
      <c r="F166" s="9"/>
      <c r="G166" s="3"/>
      <c r="H166" s="18"/>
    </row>
    <row r="167" spans="2:8" x14ac:dyDescent="0.25">
      <c r="F167" s="9"/>
      <c r="G167" s="3"/>
      <c r="H167" s="18"/>
    </row>
    <row r="168" spans="2:8" x14ac:dyDescent="0.25">
      <c r="B168" s="5"/>
      <c r="C168" s="3"/>
      <c r="F168" s="9"/>
      <c r="G168" s="3"/>
      <c r="H168" s="18"/>
    </row>
    <row r="169" spans="2:8" x14ac:dyDescent="0.25">
      <c r="B169" s="5"/>
      <c r="C169" s="3"/>
      <c r="F169" s="9"/>
      <c r="G169" s="3"/>
      <c r="H169" s="18"/>
    </row>
    <row r="170" spans="2:8" x14ac:dyDescent="0.25">
      <c r="F170" s="9"/>
      <c r="G170" s="3"/>
      <c r="H170" s="18"/>
    </row>
    <row r="171" spans="2:8" x14ac:dyDescent="0.25">
      <c r="F171" s="9"/>
      <c r="G171" s="3"/>
      <c r="H171" s="18"/>
    </row>
    <row r="172" spans="2:8" x14ac:dyDescent="0.25">
      <c r="F172" s="9"/>
      <c r="G172" s="3"/>
      <c r="H172" s="18"/>
    </row>
    <row r="173" spans="2:8" x14ac:dyDescent="0.25">
      <c r="F173" s="9"/>
      <c r="G173" s="3"/>
      <c r="H173" s="18"/>
    </row>
    <row r="174" spans="2:8" x14ac:dyDescent="0.25">
      <c r="F174" s="9"/>
      <c r="G174" s="3"/>
      <c r="H174" s="18"/>
    </row>
    <row r="175" spans="2:8" x14ac:dyDescent="0.25">
      <c r="F175" s="9"/>
      <c r="G175" s="3"/>
      <c r="H175" s="18"/>
    </row>
    <row r="176" spans="2:8" x14ac:dyDescent="0.25">
      <c r="F176" s="9"/>
      <c r="G176" s="3"/>
      <c r="H176" s="18"/>
    </row>
    <row r="177" spans="6:8" x14ac:dyDescent="0.25">
      <c r="F177" s="9"/>
      <c r="G177" s="3"/>
      <c r="H177" s="18"/>
    </row>
    <row r="178" spans="6:8" x14ac:dyDescent="0.25">
      <c r="F178" s="9"/>
      <c r="G178" s="3"/>
      <c r="H178" s="18"/>
    </row>
    <row r="179" spans="6:8" x14ac:dyDescent="0.25">
      <c r="F179" s="9"/>
      <c r="G179" s="3"/>
      <c r="H179" s="18"/>
    </row>
    <row r="180" spans="6:8" x14ac:dyDescent="0.25">
      <c r="F180" s="9"/>
      <c r="G180" s="3"/>
      <c r="H180" s="18"/>
    </row>
    <row r="181" spans="6:8" x14ac:dyDescent="0.25">
      <c r="F181" s="9"/>
      <c r="G181" s="3"/>
      <c r="H181" s="18"/>
    </row>
    <row r="182" spans="6:8" x14ac:dyDescent="0.25">
      <c r="F182" s="9"/>
      <c r="G182" s="3"/>
      <c r="H182" s="18"/>
    </row>
    <row r="183" spans="6:8" x14ac:dyDescent="0.25">
      <c r="F183" s="9"/>
      <c r="G183" s="3"/>
      <c r="H183" s="18"/>
    </row>
    <row r="184" spans="6:8" x14ac:dyDescent="0.25">
      <c r="F184" s="9"/>
      <c r="G184" s="3"/>
      <c r="H184" s="18"/>
    </row>
    <row r="185" spans="6:8" x14ac:dyDescent="0.25">
      <c r="F185" s="9"/>
      <c r="G185" s="3"/>
      <c r="H185" s="18"/>
    </row>
    <row r="186" spans="6:8" x14ac:dyDescent="0.25">
      <c r="F186" s="9"/>
      <c r="G186" s="3"/>
      <c r="H186" s="18"/>
    </row>
    <row r="187" spans="6:8" x14ac:dyDescent="0.25">
      <c r="F187" s="9"/>
      <c r="G187" s="3"/>
      <c r="H187" s="18"/>
    </row>
    <row r="188" spans="6:8" x14ac:dyDescent="0.25">
      <c r="F188" s="9"/>
      <c r="G188" s="3"/>
      <c r="H188" s="18"/>
    </row>
    <row r="189" spans="6:8" x14ac:dyDescent="0.25">
      <c r="F189" s="9"/>
      <c r="G189" s="3"/>
      <c r="H189" s="18"/>
    </row>
    <row r="190" spans="6:8" x14ac:dyDescent="0.25">
      <c r="F190" s="9"/>
      <c r="G190" s="3"/>
      <c r="H190" s="18"/>
    </row>
    <row r="191" spans="6:8" x14ac:dyDescent="0.25">
      <c r="F191" s="9"/>
      <c r="G191" s="3"/>
      <c r="H191" s="18"/>
    </row>
    <row r="192" spans="6:8" x14ac:dyDescent="0.25">
      <c r="F192" s="9"/>
      <c r="G192" s="3"/>
      <c r="H192" s="18"/>
    </row>
  </sheetData>
  <conditionalFormatting sqref="C10">
    <cfRule type="containsText" dxfId="17" priority="1" operator="containsText" text="Frequenza cedola non accettabile">
      <formula>NOT(ISERROR(SEARCH("Frequenza cedola non accettabile",C10)))</formula>
    </cfRule>
  </conditionalFormatting>
  <conditionalFormatting sqref="C15:C16">
    <cfRule type="containsText" dxfId="16" priority="2" operator="containsText" text="DATA NON GESTIBILE">
      <formula>NOT(ISERROR(SEARCH("DATA NON GESTIBILE",C15)))</formula>
    </cfRule>
  </conditionalFormatting>
  <conditionalFormatting sqref="C22 C24">
    <cfRule type="containsText" dxfId="15" priority="3" operator="containsText" text="Paese non presente in white list">
      <formula>NOT(ISERROR(SEARCH("Paese non presente in white list",C22)))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MAIN</vt:lpstr>
      <vt:lpstr>Bond Tf 1</vt:lpstr>
      <vt:lpstr>Bond Tf 2</vt:lpstr>
      <vt:lpstr>Bond Tf 3</vt:lpstr>
      <vt:lpstr>Bond Tf 4</vt:lpstr>
      <vt:lpstr>Bond Tf 5</vt:lpstr>
      <vt:lpstr>Bond Tf 6</vt:lpstr>
      <vt:lpstr>Bond Tf 7</vt:lpstr>
      <vt:lpstr>Bond Tf 8</vt:lpstr>
      <vt:lpstr>Bond Tf 9</vt:lpstr>
      <vt:lpstr>Bond Tf 10</vt:lpstr>
      <vt:lpstr>Bond Tf 11</vt:lpstr>
      <vt:lpstr>Bond Tf 12</vt:lpstr>
      <vt:lpstr>Bond Tf 13</vt:lpstr>
      <vt:lpstr>White list</vt:lpstr>
      <vt:lpstr>Elenchi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Paolo</cp:lastModifiedBy>
  <cp:lastPrinted>2023-01-31T19:31:25Z</cp:lastPrinted>
  <dcterms:created xsi:type="dcterms:W3CDTF">2023-01-30T13:04:00Z</dcterms:created>
  <dcterms:modified xsi:type="dcterms:W3CDTF">2023-04-08T17:45:42Z</dcterms:modified>
</cp:coreProperties>
</file>