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aolo\Videos\finanza\"/>
    </mc:Choice>
  </mc:AlternateContent>
  <xr:revisionPtr revIDLastSave="0" documentId="13_ncr:1_{7D1E9188-326F-4DD5-9E88-A601AB490866}" xr6:coauthVersionLast="47" xr6:coauthVersionMax="47" xr10:uidLastSave="{00000000-0000-0000-0000-000000000000}"/>
  <bookViews>
    <workbookView xWindow="-120" yWindow="-120" windowWidth="29040" windowHeight="15720" xr2:uid="{45B044E5-ECC0-4EF6-90E0-D7F6A4DB7D1F}"/>
  </bookViews>
  <sheets>
    <sheet name="BTP Italia" sheetId="1" r:id="rId1"/>
    <sheet name="BTP E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2" l="1"/>
  <c r="F19" i="2"/>
  <c r="F4" i="1"/>
  <c r="F5" i="1"/>
  <c r="F6" i="1"/>
  <c r="F7" i="1"/>
  <c r="F8" i="1"/>
  <c r="F9" i="1"/>
  <c r="F10" i="1"/>
  <c r="F11" i="1"/>
  <c r="F12" i="1"/>
  <c r="F13" i="1"/>
  <c r="F14" i="1"/>
  <c r="F3" i="1"/>
  <c r="E4" i="1"/>
  <c r="E5" i="1"/>
  <c r="E6" i="1"/>
  <c r="E7" i="1"/>
  <c r="E8" i="1"/>
  <c r="E9" i="1"/>
  <c r="E10" i="1"/>
  <c r="E11" i="1"/>
  <c r="E12" i="1"/>
  <c r="E13" i="1"/>
  <c r="E14" i="1"/>
  <c r="E3" i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3" i="2"/>
  <c r="D3" i="2"/>
  <c r="D17" i="2"/>
  <c r="D16" i="2"/>
  <c r="B3" i="2"/>
  <c r="B4" i="2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D4" i="2"/>
  <c r="D5" i="2"/>
  <c r="D6" i="2"/>
  <c r="D7" i="2"/>
  <c r="D8" i="2"/>
  <c r="D9" i="2"/>
  <c r="D10" i="2"/>
  <c r="D11" i="2"/>
  <c r="D12" i="2"/>
  <c r="D13" i="2"/>
  <c r="D14" i="2"/>
  <c r="D15" i="2"/>
  <c r="D18" i="2"/>
  <c r="D4" i="1"/>
  <c r="D5" i="1"/>
  <c r="D6" i="1"/>
  <c r="D7" i="1"/>
  <c r="D8" i="1"/>
  <c r="D9" i="1"/>
  <c r="D10" i="1"/>
  <c r="D11" i="1"/>
  <c r="D12" i="1"/>
  <c r="D13" i="1"/>
  <c r="D14" i="1"/>
  <c r="D3" i="1"/>
  <c r="H8" i="1" l="1"/>
  <c r="H10" i="1"/>
  <c r="H11" i="1"/>
  <c r="H4" i="1"/>
  <c r="H12" i="1"/>
  <c r="H5" i="1"/>
  <c r="H13" i="1"/>
  <c r="H6" i="1"/>
  <c r="H14" i="1"/>
  <c r="H7" i="1"/>
  <c r="H3" i="1"/>
  <c r="H9" i="1"/>
  <c r="G3" i="2"/>
  <c r="B5" i="2"/>
  <c r="B6" i="2" s="1"/>
  <c r="B7" i="2" s="1"/>
  <c r="B8" i="2" s="1"/>
  <c r="B9" i="2" s="1"/>
  <c r="B10" i="2" s="1"/>
  <c r="G4" i="2"/>
  <c r="G8" i="2" l="1"/>
  <c r="G6" i="2"/>
  <c r="G9" i="2"/>
  <c r="G5" i="2"/>
  <c r="G7" i="2"/>
  <c r="B11" i="2"/>
  <c r="G10" i="2"/>
  <c r="K9" i="1"/>
  <c r="K10" i="1" s="1"/>
  <c r="B12" i="2" l="1"/>
  <c r="G11" i="2"/>
  <c r="B13" i="2" l="1"/>
  <c r="G12" i="2"/>
  <c r="B14" i="2" l="1"/>
  <c r="G13" i="2"/>
  <c r="B15" i="2" l="1"/>
  <c r="B16" i="2" s="1"/>
  <c r="G14" i="2"/>
  <c r="B17" i="2" l="1"/>
  <c r="G16" i="2"/>
  <c r="G15" i="2"/>
  <c r="B18" i="2" l="1"/>
  <c r="G17" i="2"/>
  <c r="G18" i="2" l="1"/>
  <c r="G19" i="2" l="1"/>
  <c r="J9" i="2" s="1"/>
</calcChain>
</file>

<file path=xl/sharedStrings.xml><?xml version="1.0" encoding="utf-8"?>
<sst xmlns="http://schemas.openxmlformats.org/spreadsheetml/2006/main" count="22" uniqueCount="11">
  <si>
    <t>Data</t>
  </si>
  <si>
    <t>Cash Flow</t>
  </si>
  <si>
    <t>Cedola</t>
  </si>
  <si>
    <t>TIR</t>
  </si>
  <si>
    <t>Inflazione SEMESTRALE stimata</t>
  </si>
  <si>
    <t>Extra cedola</t>
  </si>
  <si>
    <t>Extra capitale</t>
  </si>
  <si>
    <t>Indice</t>
  </si>
  <si>
    <t>Premio</t>
  </si>
  <si>
    <t>AGGIORNATO AI BTP IN EMISSIONE IL 14 NOVEMBRE 2022</t>
  </si>
  <si>
    <t>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</si>
</sst>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10" fontId="0" fillId="3" borderId="0" xfId="1" applyNumberFormat="1" applyFont="1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0" fontId="0" fillId="2" borderId="0" xfId="0" applyNumberFormat="1" applyFill="1" applyAlignment="1">
      <alignment horizontal="center" vertical="center"/>
    </xf>
    <xf numFmtId="164" fontId="0" fillId="2" borderId="0" xfId="0" applyNumberFormat="1" applyFill="1"/>
    <xf numFmtId="2" fontId="0" fillId="0" borderId="0" xfId="0" applyNumberFormat="1"/>
    <xf numFmtId="2" fontId="0" fillId="2" borderId="0" xfId="0" applyNumberFormat="1" applyFill="1"/>
    <xf numFmtId="164" fontId="0" fillId="0" borderId="0" xfId="0" applyNumberFormat="1"/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/>
    <xf numFmtId="1" fontId="3" fillId="0" borderId="0" xfId="0" applyNumberFormat="1" applyFont="1"/>
    <xf numFmtId="0" fontId="2" fillId="0" borderId="0" xfId="0" applyFon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494AC-6BA3-441E-9DE1-F4EA83069C13}">
  <dimension ref="A1:K15"/>
  <sheetViews>
    <sheetView tabSelected="1" zoomScale="130" zoomScaleNormal="130" workbookViewId="0">
      <selection activeCell="E8" sqref="E8"/>
    </sheetView>
  </sheetViews>
  <sheetFormatPr defaultRowHeight="15" x14ac:dyDescent="0.25"/>
  <cols>
    <col min="1" max="1" width="12.140625" bestFit="1" customWidth="1"/>
    <col min="2" max="2" width="6.42578125" style="11" bestFit="1" customWidth="1"/>
    <col min="3" max="3" width="11.28515625" bestFit="1" customWidth="1"/>
    <col min="4" max="4" width="7.140625" bestFit="1" customWidth="1"/>
    <col min="5" max="5" width="6.85546875" bestFit="1" customWidth="1"/>
    <col min="6" max="6" width="8" bestFit="1" customWidth="1"/>
    <col min="7" max="7" width="7.42578125" bestFit="1" customWidth="1"/>
    <col min="8" max="8" width="9.85546875" bestFit="1" customWidth="1"/>
  </cols>
  <sheetData>
    <row r="1" spans="1:11" ht="45.75" customHeight="1" x14ac:dyDescent="0.25">
      <c r="A1" s="4" t="s">
        <v>4</v>
      </c>
      <c r="B1" s="10" t="s">
        <v>7</v>
      </c>
      <c r="C1" s="4" t="s">
        <v>0</v>
      </c>
      <c r="D1" s="4" t="s">
        <v>2</v>
      </c>
      <c r="E1" s="4" t="s">
        <v>5</v>
      </c>
      <c r="F1" s="4" t="s">
        <v>6</v>
      </c>
      <c r="G1" s="4" t="s">
        <v>8</v>
      </c>
      <c r="H1" s="4" t="s">
        <v>1</v>
      </c>
      <c r="J1" s="3" t="s">
        <v>2</v>
      </c>
      <c r="K1" s="5">
        <v>1.6E-2</v>
      </c>
    </row>
    <row r="2" spans="1:11" x14ac:dyDescent="0.25">
      <c r="A2" s="9"/>
      <c r="B2" s="11">
        <v>100</v>
      </c>
      <c r="C2" s="1">
        <v>44879</v>
      </c>
      <c r="D2" s="7"/>
      <c r="E2" s="7"/>
      <c r="F2" s="7"/>
      <c r="G2" s="7"/>
      <c r="H2" s="8">
        <v>-100</v>
      </c>
    </row>
    <row r="3" spans="1:11" x14ac:dyDescent="0.25">
      <c r="A3" s="6">
        <v>0.05</v>
      </c>
      <c r="B3" s="11">
        <f>B2*(1+A3)</f>
        <v>105</v>
      </c>
      <c r="C3" s="1">
        <v>45068</v>
      </c>
      <c r="D3" s="7">
        <f t="shared" ref="D3:D14" si="0">100*$K$1/2</f>
        <v>0.8</v>
      </c>
      <c r="E3" s="7">
        <f>D3*(B3/MAX(B$2:B2)-1)</f>
        <v>4.0000000000000036E-2</v>
      </c>
      <c r="F3" s="7">
        <f>100*(B3/MAX(B$2:B2)-1)</f>
        <v>5.0000000000000044</v>
      </c>
      <c r="G3" s="7"/>
      <c r="H3" s="7">
        <f>D3+E3+F3+G3</f>
        <v>5.8400000000000043</v>
      </c>
      <c r="K3" s="13" t="s">
        <v>9</v>
      </c>
    </row>
    <row r="4" spans="1:11" x14ac:dyDescent="0.25">
      <c r="A4" s="6">
        <v>0.03</v>
      </c>
      <c r="B4" s="11">
        <f t="shared" ref="B4:B14" si="1">B3*(1+A4)</f>
        <v>108.15</v>
      </c>
      <c r="C4" s="1">
        <v>45252</v>
      </c>
      <c r="D4" s="7">
        <f t="shared" si="0"/>
        <v>0.8</v>
      </c>
      <c r="E4" s="7">
        <f>D4*(B4/MAX(B$2:B3)-1)</f>
        <v>2.4000000000000021E-2</v>
      </c>
      <c r="F4" s="7">
        <f>100*(B4/MAX(B$2:B3)-1)</f>
        <v>3.0000000000000027</v>
      </c>
      <c r="G4" s="7"/>
      <c r="H4" s="7">
        <f t="shared" ref="H4:H14" si="2">D4+E4+F4+G4</f>
        <v>3.8240000000000025</v>
      </c>
    </row>
    <row r="5" spans="1:11" x14ac:dyDescent="0.25">
      <c r="A5" s="6">
        <v>0.03</v>
      </c>
      <c r="B5" s="11">
        <f t="shared" si="1"/>
        <v>111.39450000000001</v>
      </c>
      <c r="C5" s="1">
        <v>45434</v>
      </c>
      <c r="D5" s="7">
        <f t="shared" si="0"/>
        <v>0.8</v>
      </c>
      <c r="E5" s="7">
        <f>D5*(B5/MAX(B$2:B4)-1)</f>
        <v>2.4000000000000021E-2</v>
      </c>
      <c r="F5" s="7">
        <f>100*(B5/MAX(B$2:B4)-1)</f>
        <v>3.0000000000000027</v>
      </c>
      <c r="G5" s="7"/>
      <c r="H5" s="7">
        <f t="shared" si="2"/>
        <v>3.8240000000000025</v>
      </c>
    </row>
    <row r="6" spans="1:11" x14ac:dyDescent="0.25">
      <c r="A6" s="6">
        <v>0.03</v>
      </c>
      <c r="B6" s="11">
        <f t="shared" si="1"/>
        <v>114.73633500000001</v>
      </c>
      <c r="C6" s="1">
        <v>45618</v>
      </c>
      <c r="D6" s="7">
        <f t="shared" si="0"/>
        <v>0.8</v>
      </c>
      <c r="E6" s="7">
        <f>D6*(B6/MAX(B$2:B5)-1)</f>
        <v>2.4000000000000021E-2</v>
      </c>
      <c r="F6" s="7">
        <f>100*(B6/MAX(B$2:B5)-1)</f>
        <v>3.0000000000000027</v>
      </c>
      <c r="G6" s="7"/>
      <c r="H6" s="7">
        <f t="shared" si="2"/>
        <v>3.8240000000000025</v>
      </c>
    </row>
    <row r="7" spans="1:11" x14ac:dyDescent="0.25">
      <c r="A7" s="6">
        <v>2.5000000000000001E-2</v>
      </c>
      <c r="B7" s="11">
        <f t="shared" si="1"/>
        <v>117.604743375</v>
      </c>
      <c r="C7" s="1">
        <v>45799</v>
      </c>
      <c r="D7" s="7">
        <f t="shared" si="0"/>
        <v>0.8</v>
      </c>
      <c r="E7" s="7">
        <f>D7*(B7/MAX(B$2:B6)-1)</f>
        <v>1.9999999999999931E-2</v>
      </c>
      <c r="F7" s="7">
        <f>100*(B7/MAX(B$2:B6)-1)</f>
        <v>2.4999999999999911</v>
      </c>
      <c r="G7" s="7"/>
      <c r="H7" s="7">
        <f t="shared" si="2"/>
        <v>3.319999999999991</v>
      </c>
    </row>
    <row r="8" spans="1:11" x14ac:dyDescent="0.25">
      <c r="A8" s="6">
        <v>2.5000000000000001E-2</v>
      </c>
      <c r="B8" s="11">
        <f t="shared" si="1"/>
        <v>120.54486195937498</v>
      </c>
      <c r="C8" s="1">
        <v>45983</v>
      </c>
      <c r="D8" s="7">
        <f t="shared" si="0"/>
        <v>0.8</v>
      </c>
      <c r="E8" s="7">
        <f>D8*(B8/MAX(B$2:B7)-1)</f>
        <v>1.9999999999999931E-2</v>
      </c>
      <c r="F8" s="7">
        <f>100*(B8/MAX(B$2:B7)-1)</f>
        <v>2.4999999999999911</v>
      </c>
      <c r="G8" s="7"/>
      <c r="H8" s="7">
        <f t="shared" si="2"/>
        <v>3.319999999999991</v>
      </c>
    </row>
    <row r="9" spans="1:11" x14ac:dyDescent="0.25">
      <c r="A9" s="6">
        <v>0.02</v>
      </c>
      <c r="B9" s="11">
        <f t="shared" si="1"/>
        <v>122.95575919856249</v>
      </c>
      <c r="C9" s="1">
        <v>46164</v>
      </c>
      <c r="D9" s="7">
        <f t="shared" si="0"/>
        <v>0.8</v>
      </c>
      <c r="E9" s="7">
        <f>D9*(B9/MAX(B$2:B8)-1)</f>
        <v>1.6000000000000014E-2</v>
      </c>
      <c r="F9" s="7">
        <f>100*(B9/MAX(B$2:B8)-1)</f>
        <v>2.0000000000000018</v>
      </c>
      <c r="G9" s="7"/>
      <c r="H9" s="7">
        <f t="shared" si="2"/>
        <v>2.8160000000000016</v>
      </c>
      <c r="J9" t="s">
        <v>3</v>
      </c>
      <c r="K9" s="2">
        <f>XIRR(H2:H15,C2:C15)</f>
        <v>6.7178246378898618E-2</v>
      </c>
    </row>
    <row r="10" spans="1:11" x14ac:dyDescent="0.25">
      <c r="A10" s="6">
        <v>0.02</v>
      </c>
      <c r="B10" s="11">
        <f t="shared" si="1"/>
        <v>125.41487438253374</v>
      </c>
      <c r="C10" s="1">
        <v>46348</v>
      </c>
      <c r="D10" s="7">
        <f t="shared" si="0"/>
        <v>0.8</v>
      </c>
      <c r="E10" s="7">
        <f>D10*(B10/MAX(B$2:B9)-1)</f>
        <v>1.6000000000000014E-2</v>
      </c>
      <c r="F10" s="7">
        <f>100*(B10/MAX(B$2:B9)-1)</f>
        <v>2.0000000000000018</v>
      </c>
      <c r="G10" s="7"/>
      <c r="H10" s="7">
        <f t="shared" si="2"/>
        <v>2.8160000000000016</v>
      </c>
      <c r="J10" t="s">
        <v>10</v>
      </c>
      <c r="K10" s="14">
        <f>K9*(1-0.125)</f>
        <v>5.8780965581536289E-2</v>
      </c>
    </row>
    <row r="11" spans="1:11" x14ac:dyDescent="0.25">
      <c r="A11" s="6">
        <v>0.02</v>
      </c>
      <c r="B11" s="11">
        <f t="shared" si="1"/>
        <v>127.92317187018442</v>
      </c>
      <c r="C11" s="1">
        <v>46529</v>
      </c>
      <c r="D11" s="7">
        <f t="shared" si="0"/>
        <v>0.8</v>
      </c>
      <c r="E11" s="7">
        <f>D11*(B11/MAX(B$2:B10)-1)</f>
        <v>1.6000000000000014E-2</v>
      </c>
      <c r="F11" s="7">
        <f>100*(B11/MAX(B$2:B10)-1)</f>
        <v>2.0000000000000018</v>
      </c>
      <c r="G11" s="7"/>
      <c r="H11" s="7">
        <f t="shared" si="2"/>
        <v>2.8160000000000016</v>
      </c>
    </row>
    <row r="12" spans="1:11" x14ac:dyDescent="0.25">
      <c r="A12" s="6">
        <v>0.01</v>
      </c>
      <c r="B12" s="11">
        <f t="shared" si="1"/>
        <v>129.20240358888626</v>
      </c>
      <c r="C12" s="1">
        <v>46713</v>
      </c>
      <c r="D12" s="7">
        <f t="shared" si="0"/>
        <v>0.8</v>
      </c>
      <c r="E12" s="7">
        <f>D12*(B12/MAX(B$2:B11)-1)</f>
        <v>8.0000000000000071E-3</v>
      </c>
      <c r="F12" s="7">
        <f>100*(B12/MAX(B$2:B11)-1)</f>
        <v>1.0000000000000009</v>
      </c>
      <c r="G12" s="7"/>
      <c r="H12" s="7">
        <f t="shared" si="2"/>
        <v>1.8080000000000009</v>
      </c>
    </row>
    <row r="13" spans="1:11" x14ac:dyDescent="0.25">
      <c r="A13" s="6">
        <v>0.01</v>
      </c>
      <c r="B13" s="11">
        <f t="shared" si="1"/>
        <v>130.49442762477511</v>
      </c>
      <c r="C13" s="1">
        <v>46895</v>
      </c>
      <c r="D13" s="7">
        <f t="shared" si="0"/>
        <v>0.8</v>
      </c>
      <c r="E13" s="7">
        <f>D13*(B13/MAX(B$2:B12)-1)</f>
        <v>8.0000000000000071E-3</v>
      </c>
      <c r="F13" s="7">
        <f>100*(B13/MAX(B$2:B12)-1)</f>
        <v>1.0000000000000009</v>
      </c>
      <c r="G13" s="7"/>
      <c r="H13" s="7">
        <f t="shared" si="2"/>
        <v>1.8080000000000009</v>
      </c>
    </row>
    <row r="14" spans="1:11" x14ac:dyDescent="0.25">
      <c r="A14" s="6">
        <v>0.01</v>
      </c>
      <c r="B14" s="11">
        <f t="shared" si="1"/>
        <v>131.79937190102285</v>
      </c>
      <c r="C14" s="1">
        <v>47079</v>
      </c>
      <c r="D14" s="7">
        <f t="shared" si="0"/>
        <v>0.8</v>
      </c>
      <c r="E14" s="7">
        <f>D14*(B14/MAX(B$2:B13)-1)</f>
        <v>8.0000000000000071E-3</v>
      </c>
      <c r="F14" s="7">
        <f>100*(B14/MAX(B$2:B13)-1)</f>
        <v>1.0000000000000009</v>
      </c>
      <c r="G14" s="7">
        <v>0.8</v>
      </c>
      <c r="H14" s="7">
        <f t="shared" si="2"/>
        <v>2.608000000000001</v>
      </c>
    </row>
    <row r="15" spans="1:11" x14ac:dyDescent="0.25">
      <c r="C15" s="1">
        <v>47079</v>
      </c>
      <c r="D15" s="7"/>
      <c r="E15" s="7"/>
      <c r="F15" s="7"/>
      <c r="G15" s="7"/>
      <c r="H15" s="7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DC88F-47BA-4AED-8637-05BBD9E3826E}">
  <dimension ref="A1:J19"/>
  <sheetViews>
    <sheetView zoomScale="130" zoomScaleNormal="130" workbookViewId="0">
      <selection activeCell="I14" sqref="I14"/>
    </sheetView>
  </sheetViews>
  <sheetFormatPr defaultRowHeight="15" x14ac:dyDescent="0.25"/>
  <cols>
    <col min="1" max="1" width="12.140625" bestFit="1" customWidth="1"/>
    <col min="2" max="2" width="6.42578125" bestFit="1" customWidth="1"/>
    <col min="3" max="3" width="11.28515625" bestFit="1" customWidth="1"/>
    <col min="4" max="4" width="7.140625" bestFit="1" customWidth="1"/>
    <col min="5" max="5" width="6.85546875" bestFit="1" customWidth="1"/>
    <col min="6" max="6" width="8" bestFit="1" customWidth="1"/>
    <col min="7" max="7" width="9.85546875" bestFit="1" customWidth="1"/>
    <col min="8" max="8" width="9.85546875" customWidth="1"/>
    <col min="10" max="10" width="10.28515625" customWidth="1"/>
  </cols>
  <sheetData>
    <row r="1" spans="1:10" ht="45.75" customHeight="1" x14ac:dyDescent="0.25">
      <c r="A1" s="4" t="s">
        <v>4</v>
      </c>
      <c r="B1" s="4" t="s">
        <v>7</v>
      </c>
      <c r="C1" s="4" t="s">
        <v>0</v>
      </c>
      <c r="D1" s="4" t="s">
        <v>2</v>
      </c>
      <c r="E1" s="4" t="s">
        <v>5</v>
      </c>
      <c r="F1" s="4" t="s">
        <v>6</v>
      </c>
      <c r="G1" s="4" t="s">
        <v>1</v>
      </c>
      <c r="H1" s="4"/>
      <c r="I1" s="3" t="s">
        <v>2</v>
      </c>
      <c r="J1" s="5">
        <v>1E-3</v>
      </c>
    </row>
    <row r="2" spans="1:10" x14ac:dyDescent="0.25">
      <c r="A2" s="9"/>
      <c r="B2" s="11">
        <v>100</v>
      </c>
      <c r="C2" s="1">
        <v>44740</v>
      </c>
      <c r="G2" s="8">
        <v>-100</v>
      </c>
      <c r="H2" s="7"/>
    </row>
    <row r="3" spans="1:10" x14ac:dyDescent="0.25">
      <c r="A3" s="6">
        <v>0.04</v>
      </c>
      <c r="B3" s="12">
        <f>B2*(1+A3)</f>
        <v>104</v>
      </c>
      <c r="C3" s="1">
        <v>44923</v>
      </c>
      <c r="D3" s="7">
        <f>100*$J$1/2</f>
        <v>0.05</v>
      </c>
      <c r="E3" s="7">
        <f>D3*(B3/B2-1)</f>
        <v>2.0000000000000018E-3</v>
      </c>
      <c r="G3" s="7">
        <f>D3+E3</f>
        <v>5.2000000000000005E-2</v>
      </c>
      <c r="H3" s="7"/>
    </row>
    <row r="4" spans="1:10" x14ac:dyDescent="0.25">
      <c r="A4" s="6">
        <v>0.04</v>
      </c>
      <c r="B4" s="12">
        <f t="shared" ref="B4:B18" si="0">B3*(1+A4)</f>
        <v>108.16</v>
      </c>
      <c r="C4" s="1">
        <v>45105</v>
      </c>
      <c r="D4" s="7">
        <f t="shared" ref="D4:D18" si="1">100*$J$1/2</f>
        <v>0.05</v>
      </c>
      <c r="E4" s="7">
        <f t="shared" ref="E4:E18" si="2">D4*(B4/B3-1)</f>
        <v>2.0000000000000018E-3</v>
      </c>
      <c r="G4" s="7">
        <f t="shared" ref="G4:G18" si="3">D4+E4</f>
        <v>5.2000000000000005E-2</v>
      </c>
      <c r="H4" s="7"/>
    </row>
    <row r="5" spans="1:10" x14ac:dyDescent="0.25">
      <c r="A5" s="6">
        <v>3.5000000000000003E-2</v>
      </c>
      <c r="B5" s="12">
        <f t="shared" si="0"/>
        <v>111.94559999999998</v>
      </c>
      <c r="C5" s="1">
        <v>45288</v>
      </c>
      <c r="D5" s="7">
        <f t="shared" si="1"/>
        <v>0.05</v>
      </c>
      <c r="E5" s="7">
        <f t="shared" si="2"/>
        <v>1.7499999999999961E-3</v>
      </c>
      <c r="G5" s="7">
        <f t="shared" si="3"/>
        <v>5.1749999999999997E-2</v>
      </c>
      <c r="H5" s="7"/>
    </row>
    <row r="6" spans="1:10" x14ac:dyDescent="0.25">
      <c r="A6" s="6">
        <v>3.5000000000000003E-2</v>
      </c>
      <c r="B6" s="12">
        <f t="shared" si="0"/>
        <v>115.86369599999998</v>
      </c>
      <c r="C6" s="1">
        <v>45471</v>
      </c>
      <c r="D6" s="7">
        <f t="shared" si="1"/>
        <v>0.05</v>
      </c>
      <c r="E6" s="7">
        <f t="shared" si="2"/>
        <v>1.7499999999999961E-3</v>
      </c>
      <c r="G6" s="7">
        <f t="shared" si="3"/>
        <v>5.1749999999999997E-2</v>
      </c>
      <c r="H6" s="7"/>
    </row>
    <row r="7" spans="1:10" x14ac:dyDescent="0.25">
      <c r="A7" s="6">
        <v>0.03</v>
      </c>
      <c r="B7" s="12">
        <f t="shared" si="0"/>
        <v>119.33960687999998</v>
      </c>
      <c r="C7" s="1">
        <v>45654</v>
      </c>
      <c r="D7" s="7">
        <f t="shared" si="1"/>
        <v>0.05</v>
      </c>
      <c r="E7" s="7">
        <f t="shared" si="2"/>
        <v>1.5000000000000013E-3</v>
      </c>
      <c r="G7" s="7">
        <f t="shared" si="3"/>
        <v>5.1500000000000004E-2</v>
      </c>
      <c r="H7" s="7"/>
    </row>
    <row r="8" spans="1:10" x14ac:dyDescent="0.25">
      <c r="A8" s="6">
        <v>0.03</v>
      </c>
      <c r="B8" s="12">
        <f t="shared" si="0"/>
        <v>122.91979508639997</v>
      </c>
      <c r="C8" s="1">
        <v>45836</v>
      </c>
      <c r="D8" s="7">
        <f t="shared" si="1"/>
        <v>0.05</v>
      </c>
      <c r="E8" s="7">
        <f t="shared" si="2"/>
        <v>1.5000000000000013E-3</v>
      </c>
      <c r="G8" s="7">
        <f t="shared" si="3"/>
        <v>5.1500000000000004E-2</v>
      </c>
      <c r="H8" s="7"/>
    </row>
    <row r="9" spans="1:10" x14ac:dyDescent="0.25">
      <c r="A9" s="6">
        <v>2.5000000000000001E-2</v>
      </c>
      <c r="B9" s="12">
        <f t="shared" si="0"/>
        <v>125.99278996355996</v>
      </c>
      <c r="C9" s="1">
        <v>46019</v>
      </c>
      <c r="D9" s="7">
        <f t="shared" si="1"/>
        <v>0.05</v>
      </c>
      <c r="E9" s="7">
        <f t="shared" si="2"/>
        <v>1.2499999999999957E-3</v>
      </c>
      <c r="G9" s="7">
        <f t="shared" si="3"/>
        <v>5.1249999999999997E-2</v>
      </c>
      <c r="H9" s="7"/>
      <c r="I9" t="s">
        <v>3</v>
      </c>
      <c r="J9" s="2">
        <f>XIRR(G2:G19,C2:C19)</f>
        <v>5.0107964873313898E-2</v>
      </c>
    </row>
    <row r="10" spans="1:10" x14ac:dyDescent="0.25">
      <c r="A10" s="6">
        <v>2.5000000000000001E-2</v>
      </c>
      <c r="B10" s="12">
        <f t="shared" si="0"/>
        <v>129.14260971264895</v>
      </c>
      <c r="C10" s="1">
        <v>46201</v>
      </c>
      <c r="D10" s="7">
        <f t="shared" si="1"/>
        <v>0.05</v>
      </c>
      <c r="E10" s="7">
        <f t="shared" si="2"/>
        <v>1.2499999999999957E-3</v>
      </c>
      <c r="G10" s="7">
        <f t="shared" si="3"/>
        <v>5.1249999999999997E-2</v>
      </c>
      <c r="H10" s="7"/>
      <c r="I10" t="s">
        <v>10</v>
      </c>
      <c r="J10" s="14">
        <f>J9*(1-0.125)</f>
        <v>4.3844469264149658E-2</v>
      </c>
    </row>
    <row r="11" spans="1:10" x14ac:dyDescent="0.25">
      <c r="A11" s="6">
        <v>0.02</v>
      </c>
      <c r="B11" s="12">
        <f t="shared" si="0"/>
        <v>131.72546190690193</v>
      </c>
      <c r="C11" s="1">
        <v>46384</v>
      </c>
      <c r="D11" s="7">
        <f t="shared" si="1"/>
        <v>0.05</v>
      </c>
      <c r="E11" s="7">
        <f t="shared" si="2"/>
        <v>1.0000000000000009E-3</v>
      </c>
      <c r="G11" s="7">
        <f t="shared" si="3"/>
        <v>5.1000000000000004E-2</v>
      </c>
      <c r="H11" s="7"/>
    </row>
    <row r="12" spans="1:10" x14ac:dyDescent="0.25">
      <c r="A12" s="6">
        <v>0.02</v>
      </c>
      <c r="B12" s="12">
        <f t="shared" si="0"/>
        <v>134.35997114503996</v>
      </c>
      <c r="C12" s="1">
        <v>46566</v>
      </c>
      <c r="D12" s="7">
        <f t="shared" si="1"/>
        <v>0.05</v>
      </c>
      <c r="E12" s="7">
        <f t="shared" si="2"/>
        <v>1.0000000000000009E-3</v>
      </c>
      <c r="G12" s="7">
        <f t="shared" si="3"/>
        <v>5.1000000000000004E-2</v>
      </c>
      <c r="H12" s="7"/>
    </row>
    <row r="13" spans="1:10" x14ac:dyDescent="0.25">
      <c r="A13" s="6">
        <v>1.4999999999999999E-2</v>
      </c>
      <c r="B13" s="12">
        <f t="shared" si="0"/>
        <v>136.37537071221556</v>
      </c>
      <c r="C13" s="1">
        <v>46749</v>
      </c>
      <c r="D13" s="7">
        <f t="shared" si="1"/>
        <v>0.05</v>
      </c>
      <c r="E13" s="7">
        <f t="shared" si="2"/>
        <v>7.4999999999999514E-4</v>
      </c>
      <c r="G13" s="7">
        <f t="shared" si="3"/>
        <v>5.0749999999999997E-2</v>
      </c>
      <c r="H13" s="7"/>
    </row>
    <row r="14" spans="1:10" x14ac:dyDescent="0.25">
      <c r="A14" s="6">
        <v>1.4999999999999999E-2</v>
      </c>
      <c r="B14" s="12">
        <f t="shared" si="0"/>
        <v>138.42100127289876</v>
      </c>
      <c r="C14" s="1">
        <v>46932</v>
      </c>
      <c r="D14" s="7">
        <f t="shared" si="1"/>
        <v>0.05</v>
      </c>
      <c r="E14" s="7">
        <f t="shared" si="2"/>
        <v>7.4999999999999514E-4</v>
      </c>
      <c r="G14" s="7">
        <f t="shared" si="3"/>
        <v>5.0749999999999997E-2</v>
      </c>
      <c r="H14" s="7"/>
    </row>
    <row r="15" spans="1:10" x14ac:dyDescent="0.25">
      <c r="A15" s="6">
        <v>1.4999999999999999E-2</v>
      </c>
      <c r="B15" s="12">
        <f t="shared" si="0"/>
        <v>140.49731629199223</v>
      </c>
      <c r="C15" s="1">
        <v>47115</v>
      </c>
      <c r="D15" s="7">
        <f t="shared" si="1"/>
        <v>0.05</v>
      </c>
      <c r="E15" s="7">
        <f t="shared" si="2"/>
        <v>7.4999999999999514E-4</v>
      </c>
      <c r="G15" s="7">
        <f t="shared" si="3"/>
        <v>5.0749999999999997E-2</v>
      </c>
      <c r="H15" s="7"/>
    </row>
    <row r="16" spans="1:10" x14ac:dyDescent="0.25">
      <c r="A16" s="6">
        <v>1.4999999999999999E-2</v>
      </c>
      <c r="B16" s="12">
        <f t="shared" si="0"/>
        <v>142.6047760363721</v>
      </c>
      <c r="C16" s="1">
        <v>47297</v>
      </c>
      <c r="D16" s="7">
        <f t="shared" si="1"/>
        <v>0.05</v>
      </c>
      <c r="E16" s="7">
        <f t="shared" si="2"/>
        <v>7.4999999999999514E-4</v>
      </c>
      <c r="G16" s="7">
        <f t="shared" ref="G16:G17" si="4">D16+E16</f>
        <v>5.0749999999999997E-2</v>
      </c>
      <c r="H16" s="7"/>
    </row>
    <row r="17" spans="1:8" x14ac:dyDescent="0.25">
      <c r="A17" s="6">
        <v>1.4999999999999999E-2</v>
      </c>
      <c r="B17" s="12">
        <f t="shared" si="0"/>
        <v>144.74384767691768</v>
      </c>
      <c r="C17" s="1">
        <v>47480</v>
      </c>
      <c r="D17" s="7">
        <f t="shared" si="1"/>
        <v>0.05</v>
      </c>
      <c r="E17" s="7">
        <f t="shared" si="2"/>
        <v>7.4999999999999514E-4</v>
      </c>
      <c r="G17" s="7">
        <f t="shared" si="4"/>
        <v>5.0749999999999997E-2</v>
      </c>
      <c r="H17" s="7"/>
    </row>
    <row r="18" spans="1:8" x14ac:dyDescent="0.25">
      <c r="A18" s="6">
        <v>1.4999999999999999E-2</v>
      </c>
      <c r="B18" s="12">
        <f t="shared" si="0"/>
        <v>146.91500539207144</v>
      </c>
      <c r="C18" s="1">
        <v>47662</v>
      </c>
      <c r="D18" s="7">
        <f t="shared" si="1"/>
        <v>0.05</v>
      </c>
      <c r="E18" s="7">
        <f t="shared" si="2"/>
        <v>7.4999999999999514E-4</v>
      </c>
      <c r="G18" s="7">
        <f t="shared" si="3"/>
        <v>5.0749999999999997E-2</v>
      </c>
      <c r="H18" s="7"/>
    </row>
    <row r="19" spans="1:8" x14ac:dyDescent="0.25">
      <c r="A19" s="9"/>
      <c r="C19" s="1">
        <v>47662</v>
      </c>
      <c r="F19" s="7">
        <f>B18-B$2</f>
        <v>46.915005392071436</v>
      </c>
      <c r="G19" s="7">
        <f>100+F19</f>
        <v>146.91500539207144</v>
      </c>
      <c r="H1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BTP Italia</vt:lpstr>
      <vt:lpstr>BTP 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Paolo</cp:lastModifiedBy>
  <dcterms:created xsi:type="dcterms:W3CDTF">2022-05-27T06:43:21Z</dcterms:created>
  <dcterms:modified xsi:type="dcterms:W3CDTF">2022-11-20T19:06:31Z</dcterms:modified>
</cp:coreProperties>
</file>